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C:\Users\awilson\Desktop\"/>
    </mc:Choice>
  </mc:AlternateContent>
  <xr:revisionPtr revIDLastSave="0" documentId="13_ncr:1_{F32CA36A-7669-435C-A9EF-FD2B67B64B5A}" xr6:coauthVersionLast="47" xr6:coauthVersionMax="47" xr10:uidLastSave="{00000000-0000-0000-0000-000000000000}"/>
  <workbookProtection workbookAlgorithmName="SHA-512" workbookHashValue="NQ8NRQVqfdAQKF7D14Wp3kz1OkUhgKJvHDd4X3RTALxx+aA/eKWhpssxF1+PDvvybndny2psXwO0lyRTHEqaig==" workbookSaltValue="xuSrcbJKx8a3jIygVipLcQ==" workbookSpinCount="100000" lockStructure="1"/>
  <bookViews>
    <workbookView xWindow="-110" yWindow="-110" windowWidth="19420" windowHeight="11500" tabRatio="791" activeTab="1" xr2:uid="{C308C129-2211-4C3B-B3E6-0E7690C1A5D1}"/>
  </bookViews>
  <sheets>
    <sheet name="READ ME" sheetId="19" r:id="rId1"/>
    <sheet name="Building Info" sheetId="10" r:id="rId2"/>
    <sheet name="CALC- New Construction (HEAR) " sheetId="16" r:id="rId3"/>
    <sheet name="CALC-Existing Structure (HEAR)" sheetId="17" r:id="rId4"/>
    <sheet name="CALC- Existing Structure (HER)" sheetId="18" r:id="rId5"/>
  </sheets>
  <definedNames>
    <definedName name="Advances">#REF!</definedName>
    <definedName name="ColumnTitle1">#REF!</definedName>
    <definedName name="Subtotal">#REF!</definedName>
    <definedName name="valHighlight">IFERROR(IF(#REF!="Yes", TRUE, FALSE),FALSE)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0" l="1"/>
  <c r="N28" i="17" l="1" a="1"/>
  <c r="N28" i="17" s="1"/>
  <c r="N27" i="17" a="1"/>
  <c r="N27" i="17" s="1"/>
  <c r="N26" i="17" a="1"/>
  <c r="N26" i="17"/>
  <c r="N25" i="17" a="1"/>
  <c r="N25" i="17" s="1"/>
  <c r="N24" i="17" a="1"/>
  <c r="N24" i="17" s="1"/>
  <c r="N23" i="17" a="1"/>
  <c r="N23" i="17" s="1"/>
  <c r="N22" i="17" a="1"/>
  <c r="N22" i="17" s="1"/>
  <c r="N21" i="17" a="1"/>
  <c r="N21" i="17" s="1"/>
  <c r="N28" i="16" a="1"/>
  <c r="N28" i="16" s="1"/>
  <c r="N27" i="16" a="1"/>
  <c r="N27" i="16" s="1"/>
  <c r="N26" i="16" a="1"/>
  <c r="N26" i="16" s="1"/>
  <c r="N25" i="16" a="1"/>
  <c r="N25" i="16" s="1"/>
  <c r="N24" i="16" a="1"/>
  <c r="N24" i="16" s="1"/>
  <c r="N23" i="16" a="1"/>
  <c r="N23" i="16" s="1"/>
  <c r="N22" i="16" a="1"/>
  <c r="N22" i="16" s="1"/>
  <c r="N21" i="16" a="1"/>
  <c r="N21" i="16"/>
  <c r="N29" i="16" a="1"/>
  <c r="N29" i="16" s="1"/>
  <c r="N19" i="16" a="1"/>
  <c r="N19" i="16" s="1"/>
  <c r="N17" i="16" a="1"/>
  <c r="N17" i="16" s="1"/>
  <c r="S77" i="18"/>
  <c r="S78" i="18"/>
  <c r="S79" i="18"/>
  <c r="S80" i="18"/>
  <c r="S81" i="18"/>
  <c r="S82" i="18"/>
  <c r="S83" i="18"/>
  <c r="S84" i="18"/>
  <c r="L77" i="18"/>
  <c r="L78" i="18"/>
  <c r="L79" i="18"/>
  <c r="L80" i="18"/>
  <c r="L81" i="18"/>
  <c r="L82" i="18"/>
  <c r="L83" i="18"/>
  <c r="L84" i="18"/>
  <c r="S31" i="18"/>
  <c r="S32" i="18"/>
  <c r="S33" i="18"/>
  <c r="S34" i="18"/>
  <c r="S35" i="18"/>
  <c r="S36" i="18"/>
  <c r="S37" i="18"/>
  <c r="S38" i="18"/>
  <c r="L31" i="18"/>
  <c r="L32" i="18"/>
  <c r="L33" i="18"/>
  <c r="L34" i="18"/>
  <c r="L35" i="18"/>
  <c r="L36" i="18"/>
  <c r="L37" i="18"/>
  <c r="L38" i="18"/>
  <c r="G62" i="18" a="1"/>
  <c r="G62" i="18" s="1"/>
  <c r="G16" i="18"/>
  <c r="H62" i="18"/>
  <c r="H16" i="18"/>
  <c r="G10" i="18"/>
  <c r="S87" i="18" l="1"/>
  <c r="L87" i="18"/>
  <c r="S86" i="18"/>
  <c r="L86" i="18"/>
  <c r="S85" i="18"/>
  <c r="L85" i="18"/>
  <c r="S76" i="18"/>
  <c r="L76" i="18"/>
  <c r="S75" i="18"/>
  <c r="L75" i="18"/>
  <c r="S74" i="18"/>
  <c r="L74" i="18"/>
  <c r="S73" i="18"/>
  <c r="L73" i="18"/>
  <c r="S72" i="18"/>
  <c r="L72" i="18"/>
  <c r="S71" i="18"/>
  <c r="L71" i="18"/>
  <c r="S41" i="18"/>
  <c r="L41" i="18"/>
  <c r="S40" i="18"/>
  <c r="L40" i="18"/>
  <c r="S39" i="18"/>
  <c r="L39" i="18"/>
  <c r="S30" i="18"/>
  <c r="L30" i="18"/>
  <c r="S29" i="18"/>
  <c r="L29" i="18"/>
  <c r="S28" i="18"/>
  <c r="L28" i="18"/>
  <c r="S27" i="18"/>
  <c r="L27" i="18"/>
  <c r="S26" i="18"/>
  <c r="L26" i="18"/>
  <c r="S25" i="18"/>
  <c r="L25" i="18"/>
  <c r="F8" i="17"/>
  <c r="F8" i="16"/>
  <c r="L17" i="16"/>
  <c r="L15" i="16"/>
  <c r="K15" i="17"/>
  <c r="L15" i="17"/>
  <c r="K16" i="17"/>
  <c r="L16" i="17"/>
  <c r="K17" i="17"/>
  <c r="L17" i="17"/>
  <c r="K18" i="17"/>
  <c r="L18" i="17"/>
  <c r="K19" i="17"/>
  <c r="L19" i="17"/>
  <c r="K20" i="17"/>
  <c r="N20" i="17" s="1" a="1"/>
  <c r="N20" i="17" s="1"/>
  <c r="L20" i="17"/>
  <c r="K29" i="17"/>
  <c r="L29" i="17"/>
  <c r="H31" i="17"/>
  <c r="K15" i="16"/>
  <c r="N15" i="16" s="1" a="1"/>
  <c r="N15" i="16" s="1"/>
  <c r="K16" i="16"/>
  <c r="N16" i="16" s="1" a="1"/>
  <c r="N16" i="16" s="1"/>
  <c r="L16" i="16"/>
  <c r="K17" i="16"/>
  <c r="K18" i="16"/>
  <c r="N18" i="16" s="1" a="1"/>
  <c r="N18" i="16" s="1"/>
  <c r="L18" i="16"/>
  <c r="K19" i="16"/>
  <c r="L19" i="16"/>
  <c r="K20" i="16"/>
  <c r="N20" i="16" s="1" a="1"/>
  <c r="N20" i="16" s="1"/>
  <c r="L20" i="16"/>
  <c r="K29" i="16"/>
  <c r="L29" i="16"/>
  <c r="H31" i="16"/>
  <c r="N17" i="17" l="1" a="1"/>
  <c r="N17" i="17" s="1"/>
  <c r="N18" i="17" a="1"/>
  <c r="N18" i="17" s="1"/>
  <c r="N29" i="17" a="1"/>
  <c r="N29" i="17" s="1"/>
  <c r="N15" i="17" a="1"/>
  <c r="N15" i="17" s="1"/>
  <c r="N19" i="17" a="1"/>
  <c r="N19" i="17" s="1"/>
  <c r="N16" i="17" a="1"/>
  <c r="N16" i="17" s="1"/>
  <c r="M15" i="17"/>
  <c r="M18" i="17"/>
  <c r="M20" i="17"/>
  <c r="M16" i="17"/>
  <c r="M29" i="17"/>
  <c r="M19" i="17"/>
  <c r="M17" i="17"/>
  <c r="S89" i="18"/>
  <c r="L89" i="18"/>
  <c r="S43" i="18"/>
  <c r="S44" i="18" s="1"/>
  <c r="T25" i="18" s="1"/>
  <c r="S45" i="18" s="1"/>
  <c r="L43" i="18"/>
  <c r="L44" i="18" s="1"/>
  <c r="M25" i="18" s="1"/>
  <c r="M29" i="16"/>
  <c r="M20" i="16"/>
  <c r="M19" i="16"/>
  <c r="M15" i="16"/>
  <c r="M18" i="16"/>
  <c r="M16" i="16"/>
  <c r="K32" i="17"/>
  <c r="M17" i="16"/>
  <c r="K32" i="16"/>
  <c r="S90" i="18" l="1"/>
  <c r="T71" i="18" s="1"/>
  <c r="S91" i="18" s="1"/>
  <c r="L90" i="18"/>
  <c r="M71" i="18" s="1" a="1"/>
  <c r="M71" i="18" s="1"/>
  <c r="N34" i="17"/>
  <c r="G17" i="18"/>
  <c r="G18" i="18" s="1"/>
  <c r="L45" i="18"/>
  <c r="S46" i="18"/>
  <c r="L46" i="18"/>
  <c r="M33" i="17" a="1"/>
  <c r="M33" i="17" s="1"/>
  <c r="M6" i="17" s="1"/>
  <c r="M33" i="16" a="1"/>
  <c r="M33" i="16" s="1"/>
  <c r="N34" i="16"/>
  <c r="S92" i="18" l="1"/>
  <c r="F11" i="17"/>
  <c r="G19" i="18"/>
  <c r="F9" i="17"/>
  <c r="F10" i="17" s="1"/>
  <c r="F11" i="16"/>
  <c r="F9" i="16"/>
  <c r="F10" i="16" s="1"/>
  <c r="M6" i="16" l="1"/>
  <c r="G63" i="18" l="1"/>
  <c r="G64" i="18" s="1"/>
  <c r="L92" i="18"/>
  <c r="G65" i="18" s="1"/>
  <c r="L91" i="18"/>
  <c r="N6" i="1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<sst xmlns="http://schemas.openxmlformats.org/spreadsheetml/2006/main" count="351" uniqueCount="214">
  <si>
    <t>Georgia’s Home Energy Rebates Multifamily Program</t>
  </si>
  <si>
    <t>Project Plan</t>
  </si>
  <si>
    <t>Instructions</t>
  </si>
  <si>
    <t>Click here to visit the program webpage for multifamily buildings.</t>
  </si>
  <si>
    <t>Tab</t>
  </si>
  <si>
    <t>Description</t>
  </si>
  <si>
    <t>READ ME</t>
  </si>
  <si>
    <t>This tab outlines the details of this Project Plan Template and provides an overview of each tab.</t>
  </si>
  <si>
    <t>Review the READ ME tab for more detail on this Project Plan Template.</t>
  </si>
  <si>
    <t>Building Info</t>
  </si>
  <si>
    <t xml:space="preserve">This tab is to collect information on the building where upgrades are being proposed for the Georgia’s Home Energy Rebates. </t>
  </si>
  <si>
    <t>CALC-New Construction (HEAR)</t>
  </si>
  <si>
    <t>This tab contains the Multifamily Estimated Rebate Calculator for new construction projects pursuing the HEAR program.
New construction projects may only participate in the Home Electrification and Appliance Rebate Program (HEAR). This tab is to collect information on estimated rebate amounts and project specifications including types of upgrades, number of units receiving upgrades, number of bedrooms in the units receiving the upgrades, estimated out-of-pocket costs, and estimated rebate amounts.</t>
  </si>
  <si>
    <t xml:space="preserve">Begin with Step 1, entering in the number of units in the building and the income level of the building; income level is either less than 80% AMI for low-income projects, or less than 150% AMI for moderate income projects. The income level is representative of 50% or more of the building residents. 
Continue by providing information only in the tan cells. All other cells are fixed values and/or formula driven. </t>
  </si>
  <si>
    <t>CALC- Existing Structure (HEAR)</t>
  </si>
  <si>
    <t xml:space="preserve">This tab contains the Multifamily Estimated Rebate Calculator for existing structure projects pursuing the HEAR program. 
This tab is to collect information on estimated rebate amounts and project specifications including types of upgrades, number of units receiving upgrades, number of bedrooms in the units receiving the upgrades, estimated out-of-pocket costs, and estimated rebate amounts. Additionally, this tab allows the building representative to provide information on the existing appliances in the units. </t>
  </si>
  <si>
    <t>Begin with Step 1, entering in the number of units in the building and the income level of the building; income level is either less than 80% AMI for low-income projects, or less than 150% AMI for moderate income projects. The income level is representative of 50% or more of the building residents. 
Continue by providing information only in the tan cells.  
Additionally, provide information on the existing appliances in the units. All other cells are fixed values and/or formula driven.</t>
  </si>
  <si>
    <t>CALC- Existing Structure (HER)</t>
  </si>
  <si>
    <t xml:space="preserve">This tab contains the Multifamily Estimated Rebate Calculator for existing structure projects pursuing the HER program.
For HER, you must specify which energy savings pathway this project will follow (20% energy savings or 35% energy savings).
This tab  is to collect information on estimated rebate amounts and project specifications including types of upgrades, location of upgrade (in-unit or central space), number of units receiving upgrades, number of bedrooms in the units receiving the upgrades, estimated out-of-pocket costs, and estimated rebate amounts. Additionally, this tab allows the building representative to provide information on the existing appliances in the units. </t>
  </si>
  <si>
    <t>Begin with Step 1, entering in the number of units in the building, the estimated energy savings achieved, and the income level of the building; income level is either less than 80% AMI, or greater than 80% AMI. The income level is representative of 50% or more of the building residents. Select either Table 1 for buildings with at least 50% of the units with incomes less than 80% AMI, or Table 2 for buildings with at least 50% of the units with incomes greater than 80% AMI.
Continue by providing information only in the tan cells. Select either Option 1 for 20-34% energy savings or Option 2 for 35% or greater energy savings.
Additionally,  provide information on the existing appliances in the units.  All other cells are fixed values and/or formula driven.</t>
  </si>
  <si>
    <t>Georgia’s Home Energy Rebates</t>
  </si>
  <si>
    <t>Building Information for Multifamily Projects</t>
  </si>
  <si>
    <t xml:space="preserve">Please provide the following contact and building information for the location of the proposed project for Georgia’s Home Energy Rebates.
*Refer to the 'Instructions ' column in each section for how to respond to each field. Refer to the READ ME tab for a more high level overview of how to complete this spreadsheet. </t>
  </si>
  <si>
    <r>
      <t xml:space="preserve">Building Contact Information
</t>
    </r>
    <r>
      <rPr>
        <sz val="18"/>
        <color theme="0"/>
        <rFont val="Aptos Narrow"/>
        <family val="2"/>
        <scheme val="minor"/>
      </rPr>
      <t>This person should be the name of the person creating the program application.
*For existing buildings with six or more units: This person will be the point of contact for scheduling in-person pre-inspections.</t>
    </r>
  </si>
  <si>
    <t>General Building Information</t>
  </si>
  <si>
    <t>Required Information</t>
  </si>
  <si>
    <t>Response</t>
  </si>
  <si>
    <t>Building Representative First and Last Name</t>
  </si>
  <si>
    <t>Please provide your full name.</t>
  </si>
  <si>
    <t>Building Street Address</t>
  </si>
  <si>
    <t>Please provide the building's full street address with the city, state, and zip code.</t>
  </si>
  <si>
    <t>Building Representative Email Address</t>
  </si>
  <si>
    <t>Please provide an email where the Program Team can reach you for further information.</t>
  </si>
  <si>
    <t>Construction Status</t>
  </si>
  <si>
    <t>Please indicate if the building is new construction or an existing structure.</t>
  </si>
  <si>
    <t>Building Representative Phone Number</t>
  </si>
  <si>
    <t>Please provide a phone number where the Program Team can reach you for further information.</t>
  </si>
  <si>
    <t>Year Built</t>
  </si>
  <si>
    <t>Contractor First and Last Name</t>
  </si>
  <si>
    <t>Please provide the name of your selected approved program contractor. If contractor has not been identified at this time, enter "Not Yet Selected".</t>
  </si>
  <si>
    <t>Total Building Square Footage</t>
  </si>
  <si>
    <t>Please provide the total square footage of the building.</t>
  </si>
  <si>
    <t>Contractor Company Name (if applicable)</t>
  </si>
  <si>
    <t>Please provide the name of the company the contractor is representing (if applicable), otherwise enter "N/A". If contractor has not been identified at this time, enter "Not Yet Selected".</t>
  </si>
  <si>
    <t xml:space="preserve">Click here to find an approved program contractor </t>
  </si>
  <si>
    <t>Number of Floors</t>
  </si>
  <si>
    <t>Please indicate the number of floors in the building. Please include all above ground floors (floors with a lobby and/or common spaces) not only floors with units.</t>
  </si>
  <si>
    <t>Contractor Phone Number</t>
  </si>
  <si>
    <t>Please provide a phone number where the Program Team can reach the contractor for further information. If contractor has not been identified at this time, enter "Not Yet Selected".</t>
  </si>
  <si>
    <t>Click here to enroll a contractor in the program network.</t>
  </si>
  <si>
    <t>Number of Elevators</t>
  </si>
  <si>
    <t>Please indicate how many elevators are in the building. Please include person and freight elevators.</t>
  </si>
  <si>
    <t>Contractor Email Address</t>
  </si>
  <si>
    <t>Please provide an email where the Program Team can reach the contractor for further information. If contractor has not been identified at this time, enter "Not Yet Selected".</t>
  </si>
  <si>
    <t>Type of Ventilation System(s)</t>
  </si>
  <si>
    <t>Please indicate the ventilation system(s) for the building's units (e.g., windows, doors, exhaust, supply, balanced).</t>
  </si>
  <si>
    <t xml:space="preserve">For LIHTC Projects Only </t>
  </si>
  <si>
    <t xml:space="preserve">Georgia DCA Project Number </t>
  </si>
  <si>
    <t>Please provide the building's Georgia Department of Community Affairs (DCA) project number (if applicable), otherwise enter "N/A".</t>
  </si>
  <si>
    <t xml:space="preserve">Building Identification Number </t>
  </si>
  <si>
    <t>Please provide the building's identification number associated with the DCA Project Number (if applicable), otherwise enter "N/A".</t>
  </si>
  <si>
    <t>Building Units by Bedroom Type Information</t>
  </si>
  <si>
    <r>
      <t xml:space="preserve">Existing Building Equipment and Utility Information
</t>
    </r>
    <r>
      <rPr>
        <i/>
        <sz val="18"/>
        <color theme="0"/>
        <rFont val="Aptos Narrow"/>
        <family val="2"/>
        <scheme val="minor"/>
      </rPr>
      <t xml:space="preserve">For existing  construction only </t>
    </r>
  </si>
  <si>
    <t>Please provide the total number of units in the building by bedroom size. If none, enter "0".</t>
  </si>
  <si>
    <t xml:space="preserve">Please provide any additional details about the units (e.g., has den, has balcony). </t>
  </si>
  <si>
    <t>Please indicate the building system(s). Please edit or delete item(s) that are not applicable to the building.</t>
  </si>
  <si>
    <t>Please indicate the system(s) used for each item (e.g., electric cooktop, gas cooktop, electric dryer, gas dryer, furnace, boiler, heat pump, radiant heating, electric resistance heating).</t>
  </si>
  <si>
    <t>Please indicate the fuel type used for each central or in-unit item.</t>
  </si>
  <si>
    <t>Please provide the annual usage for the building. If unknown at this time, enter "Unsure".</t>
  </si>
  <si>
    <t>Please provide any additional details where "Other" was selected.</t>
  </si>
  <si>
    <t>Unit Size (Number of Bedrooms)</t>
  </si>
  <si>
    <t>Number of Units in the Building</t>
  </si>
  <si>
    <t>Notes</t>
  </si>
  <si>
    <t>Item</t>
  </si>
  <si>
    <t>Equipment Type</t>
  </si>
  <si>
    <t>Fuel Type</t>
  </si>
  <si>
    <t>Annual Consumption for Building</t>
  </si>
  <si>
    <t>0-Bedroom or Studio</t>
  </si>
  <si>
    <t>1-Bedroom</t>
  </si>
  <si>
    <t>2-Bedroom</t>
  </si>
  <si>
    <t>3-Bedroom</t>
  </si>
  <si>
    <t>Water Heating</t>
  </si>
  <si>
    <t>4-Bedroom</t>
  </si>
  <si>
    <t>Other</t>
  </si>
  <si>
    <t>Total Number of Units</t>
  </si>
  <si>
    <t>Rebate Application Information</t>
  </si>
  <si>
    <t>Building Income Restriction(s)</t>
  </si>
  <si>
    <t>Please provide any detail on income restriction(s) for any units in the building (e.g., by AMI levels, LIHTC, market rate). Please indicate the percentage or number of units per restriction.</t>
  </si>
  <si>
    <t xml:space="preserve">Income Qualification Option </t>
  </si>
  <si>
    <t>If applying for income-qualified rebate amounts, please indicate how the building plans to provide proof of income qualification for at least 50% of the households in the building. If applying for market rate rebate amounts, select "N/A".</t>
  </si>
  <si>
    <t xml:space="preserve">Find more information about income qualification on the program website. </t>
  </si>
  <si>
    <t>Rebate Type(s)</t>
  </si>
  <si>
    <t>Please indicate if you are applying for Home Efficiency Rebates (HER) and/or Home Electrification and Appliance Rebates (HEAR).</t>
  </si>
  <si>
    <t xml:space="preserve">Tenant Utility Responsibility </t>
  </si>
  <si>
    <t>Anticipated Rebate Project Start Date</t>
  </si>
  <si>
    <t xml:space="preserve">Please provide the estimated start month and year for the installation of upgrades. </t>
  </si>
  <si>
    <t>Anticipated Rebate Project Completion Date</t>
  </si>
  <si>
    <t xml:space="preserve">Please provide the estimated completion month and year for the installation of upgrades. </t>
  </si>
  <si>
    <t>Building Floor Plans</t>
  </si>
  <si>
    <t>Please provide a shareable link to the building's floor plans. This is required for new construction buildings and preferred for existing construction buildings</t>
  </si>
  <si>
    <t>Please only edit/fill tan cells. All other cells are fixed values or formula-driven.</t>
  </si>
  <si>
    <t>FOR NEW CONSTRUCTION PROJECTS</t>
  </si>
  <si>
    <t>Total Project Rebate Amount (Including Additional Incentives)</t>
  </si>
  <si>
    <t>Step 1:</t>
  </si>
  <si>
    <t>1. Total Number of Units in Building:</t>
  </si>
  <si>
    <t>New Construction Project Total:</t>
  </si>
  <si>
    <t>2. Income Level (representative of 50% or more of building residents)</t>
  </si>
  <si>
    <t>3. Potential Maximum Building-Wide Rebate Amount:</t>
  </si>
  <si>
    <t>4. Estimated Rebate Amount Total:</t>
  </si>
  <si>
    <t>5. Remaining Rebate Amount Available:</t>
  </si>
  <si>
    <t>6. Predicted Out of Pocket Costs:</t>
  </si>
  <si>
    <t xml:space="preserve">Step 2: </t>
  </si>
  <si>
    <t>Home Electrification and Appliance Rebates (HEAR)</t>
  </si>
  <si>
    <t>Upgrade Type</t>
  </si>
  <si>
    <t>Eligible Measures</t>
  </si>
  <si>
    <t>Number of Units Receiving Eligible Measure</t>
  </si>
  <si>
    <t>Total Cost of Installation</t>
  </si>
  <si>
    <t>Remaining Out of Pocket Expenses</t>
  </si>
  <si>
    <t>Appliance</t>
  </si>
  <si>
    <t>Electric Heat Pump Water Heater</t>
  </si>
  <si>
    <t>Electric Heat Pump for Space Heating and Cooling</t>
  </si>
  <si>
    <t>Electric Stove, Cooktop, Range, or Oven</t>
  </si>
  <si>
    <t>Electric Heat Pump Clothes Dryer</t>
  </si>
  <si>
    <t>Building Materials</t>
  </si>
  <si>
    <t>Electric Load Service Center (Electrical Panel Upgrade)</t>
  </si>
  <si>
    <t>Insulation/Envelope Improvements</t>
  </si>
  <si>
    <t>Wall Insulation</t>
  </si>
  <si>
    <t>Attic Insulation</t>
  </si>
  <si>
    <t>Duct Insulation</t>
  </si>
  <si>
    <t>Floor Insulation Above Unconditioned Space</t>
  </si>
  <si>
    <t>Floor Insulation Above Conditioned Space</t>
  </si>
  <si>
    <t>Foundation Insulation</t>
  </si>
  <si>
    <t>Air Sealing</t>
  </si>
  <si>
    <t>Duct Sealing</t>
  </si>
  <si>
    <t>Ventilation</t>
  </si>
  <si>
    <t xml:space="preserve">Electric Wiring </t>
  </si>
  <si>
    <t>Maximum Rebate</t>
  </si>
  <si>
    <t>Total Cost of Individial Eligible Measures</t>
  </si>
  <si>
    <t>Adjusted Rebate Amount Total (If Projection Exceeds Maximum Rebate Amount)</t>
  </si>
  <si>
    <t xml:space="preserve">Total Out of Pocket Expenses </t>
  </si>
  <si>
    <t>FOR EXISTING STRUCTURE HEAR PROJECTS</t>
  </si>
  <si>
    <t>Total Estimated Rebate Amount</t>
  </si>
  <si>
    <t>Existing Structure Project Total:</t>
  </si>
  <si>
    <t>Step 2:</t>
  </si>
  <si>
    <t>HEAR</t>
  </si>
  <si>
    <t>FOR EXISTING STRUCTURE HER PROJECTS</t>
  </si>
  <si>
    <t>2. Estimated Energy Savings Achieved</t>
  </si>
  <si>
    <t>3. Income Level (representative of 50% or more of building residents)</t>
  </si>
  <si>
    <t>Table 1 Values</t>
  </si>
  <si>
    <t>4. Potential Maximum Building-Wide Rebate Amount:</t>
  </si>
  <si>
    <t>5. Estimated Rebate Amount Total:</t>
  </si>
  <si>
    <t>6. Remaining Rebate Amount Available:</t>
  </si>
  <si>
    <t>7. Predicted Out of Pocket Costs:</t>
  </si>
  <si>
    <t>Table 1 -- income level less than 80% AMI</t>
  </si>
  <si>
    <t>OPTION 1: 20-34% Energy Savings</t>
  </si>
  <si>
    <t>OR</t>
  </si>
  <si>
    <t>OPTION 2: 35% or Greater Energy Savings</t>
  </si>
  <si>
    <t>Home Efficiency Rebates (HER)</t>
  </si>
  <si>
    <t>Location of Upgrade</t>
  </si>
  <si>
    <t>Estimated Appliance/Material Cost</t>
  </si>
  <si>
    <t>Projected Rebate Amount Total</t>
  </si>
  <si>
    <t>Estimated Applicance/Material Cost (Per Unit)</t>
  </si>
  <si>
    <t>Number of Units Receiving Eligible Measures</t>
  </si>
  <si>
    <t>Additional Eligible Appliance</t>
  </si>
  <si>
    <t>Cooling Equipment</t>
  </si>
  <si>
    <t>Window Attachment</t>
  </si>
  <si>
    <t>Window Replacement</t>
  </si>
  <si>
    <t>Maximum Rebate (Per Unit)</t>
  </si>
  <si>
    <t>Estimated Project Cost Total</t>
  </si>
  <si>
    <t>Estimated Project Total</t>
  </si>
  <si>
    <t>98% of Project Cost</t>
  </si>
  <si>
    <r>
      <t xml:space="preserve">Remaining Rebate Amount Available </t>
    </r>
    <r>
      <rPr>
        <i/>
        <sz val="11"/>
        <rFont val="Aptos"/>
        <family val="2"/>
      </rPr>
      <t>(less than Maximum Rebate)</t>
    </r>
    <r>
      <rPr>
        <b/>
        <sz val="11"/>
        <rFont val="Aptos"/>
        <family val="2"/>
      </rPr>
      <t xml:space="preserve"> </t>
    </r>
  </si>
  <si>
    <t>Remaining Rebate Available</t>
  </si>
  <si>
    <t>Estimated Out of Pocket Costs</t>
  </si>
  <si>
    <t>HER</t>
  </si>
  <si>
    <t>Table 2 Values</t>
  </si>
  <si>
    <t>TABLE 2: income level, representative of 50% or more of building residents, is greater than 80% AMI</t>
  </si>
  <si>
    <t>Table 2 -- income level greater than 80% AMI</t>
  </si>
  <si>
    <t>50% of Project Cost</t>
  </si>
  <si>
    <t>Building Information Summary</t>
  </si>
  <si>
    <t>Please provide the year the building was (or will be) fully constructed.</t>
  </si>
  <si>
    <t xml:space="preserve">Total Unit Square Footage </t>
  </si>
  <si>
    <t xml:space="preserve">Please provide the total square footage of the units in the building. </t>
  </si>
  <si>
    <t xml:space="preserve">Total Number of Units Per Building </t>
  </si>
  <si>
    <t xml:space="preserve">Total Number of Buildings </t>
  </si>
  <si>
    <t>Enter the building information in each section, including  the  Building Information Summary, Building  Contact Information, General Building Information, Building Units by Bedroom Type Information, Existing Building Equipment and Utility information, and Rebate application information</t>
  </si>
  <si>
    <r>
      <t xml:space="preserve">Please provide the number of buildings included in this Project Plan. 
</t>
    </r>
    <r>
      <rPr>
        <b/>
        <sz val="12"/>
        <color theme="1"/>
        <rFont val="Aptos Narrow"/>
        <family val="2"/>
        <scheme val="minor"/>
      </rPr>
      <t>Please Note</t>
    </r>
    <r>
      <rPr>
        <sz val="12"/>
        <color theme="1"/>
        <rFont val="Aptos Narrow"/>
        <family val="2"/>
        <scheme val="minor"/>
      </rPr>
      <t xml:space="preserve">: Each building applying for Georgia's Home Energy Rebates requires an individual Project Plan, unless the buildings share an address/property. </t>
    </r>
  </si>
  <si>
    <t>Please confirm Tenant Utility Responsibility by listing all the energy utilities (natural gas, electric, oil, etc.) that the tenants are responsible for paying, and specifying whether each listed utility is included in the rent, paid to the property owner, or paid to the utility company.</t>
  </si>
  <si>
    <r>
      <t xml:space="preserve">Bedroom size of the unit where the upgrade is planned
</t>
    </r>
    <r>
      <rPr>
        <b/>
        <i/>
        <sz val="11"/>
        <rFont val="Aptos"/>
        <family val="2"/>
      </rPr>
      <t>If selecting "Combination", please provide details in Notes column</t>
    </r>
  </si>
  <si>
    <t>Please provide the number of units per building included in this Project Plan. Please clearly indicate each building's number of units (e.g Building 1: 3 units, Building 2: 18 units, etc).</t>
  </si>
  <si>
    <r>
      <t xml:space="preserve">Bedroom Size of the Unit Where the Upgrade is Planned
</t>
    </r>
    <r>
      <rPr>
        <i/>
        <sz val="11"/>
        <rFont val="Aptos Display"/>
        <family val="2"/>
        <scheme val="major"/>
      </rPr>
      <t>If selecting "Combination", please provide details in Notes column</t>
    </r>
  </si>
  <si>
    <r>
      <t xml:space="preserve">Rebate Amount Not to Exceed </t>
    </r>
    <r>
      <rPr>
        <sz val="11"/>
        <rFont val="Aptos"/>
        <family val="2"/>
      </rPr>
      <t>(Per Dwelling Unit)</t>
    </r>
  </si>
  <si>
    <r>
      <t xml:space="preserve">Estimated Cost of Individual Eligible Measure
</t>
    </r>
    <r>
      <rPr>
        <i/>
        <sz val="11"/>
        <rFont val="Aptos"/>
        <family val="2"/>
      </rPr>
      <t>(i.e., cost of 1 Electric Heat Pump Clothes Dryer)</t>
    </r>
  </si>
  <si>
    <r>
      <t xml:space="preserve">Maximum Rebate Amount </t>
    </r>
    <r>
      <rPr>
        <sz val="11"/>
        <rFont val="Aptos"/>
        <family val="2"/>
      </rPr>
      <t>(Per Measure)</t>
    </r>
  </si>
  <si>
    <r>
      <t>Anticipated Rebate Amount</t>
    </r>
    <r>
      <rPr>
        <sz val="11"/>
        <rFont val="Aptos"/>
        <family val="2"/>
      </rPr>
      <t xml:space="preserve"> (Per Measure)</t>
    </r>
  </si>
  <si>
    <r>
      <t xml:space="preserve">Notes
</t>
    </r>
    <r>
      <rPr>
        <sz val="11"/>
        <rFont val="Aptos"/>
        <family val="2"/>
      </rPr>
      <t xml:space="preserve"> </t>
    </r>
    <r>
      <rPr>
        <i/>
        <sz val="11"/>
        <rFont val="Aptos"/>
        <family val="2"/>
      </rPr>
      <t>Please provide any additional notes on the building upgrade</t>
    </r>
  </si>
  <si>
    <r>
      <t xml:space="preserve">Bedroom size of the unit where the upgrade is planned
</t>
    </r>
    <r>
      <rPr>
        <i/>
        <sz val="11"/>
        <rFont val="Aptos"/>
        <family val="2"/>
      </rPr>
      <t>If selecting "Combination", please provide details in Notes column</t>
    </r>
  </si>
  <si>
    <r>
      <t xml:space="preserve">Note
</t>
    </r>
    <r>
      <rPr>
        <i/>
        <sz val="11"/>
        <color theme="1" tint="0.24994659260841701"/>
        <rFont val="Aptos"/>
        <family val="2"/>
      </rPr>
      <t>Please provide any additional notes on the building upgrade</t>
    </r>
  </si>
  <si>
    <t>Please provide details on the existing in-unit equipment that is planned for upgrade.</t>
  </si>
  <si>
    <r>
      <t xml:space="preserve">Notes
</t>
    </r>
    <r>
      <rPr>
        <i/>
        <sz val="11"/>
        <color theme="1" tint="0.24994659260841701"/>
        <rFont val="Aptos"/>
        <family val="2"/>
      </rPr>
      <t>Please provide any additional notes on the building upgrade</t>
    </r>
  </si>
  <si>
    <t>Table 2 -- Income level greater than 80% AMI</t>
  </si>
  <si>
    <t>Table 1 -- Income level less than 80% AMI</t>
  </si>
  <si>
    <t>Existing Equipment and Conditions</t>
  </si>
  <si>
    <r>
      <rPr>
        <b/>
        <sz val="12"/>
        <color theme="1"/>
        <rFont val="Aptos Narrow"/>
        <family val="2"/>
        <scheme val="minor"/>
      </rPr>
      <t>PLEASE TITLE THIS TEMPLATE USING THE FOLLOWING FORMAT</t>
    </r>
    <r>
      <rPr>
        <sz val="12"/>
        <color theme="1"/>
        <rFont val="Aptos Narrow"/>
        <family val="2"/>
        <scheme val="minor"/>
      </rPr>
      <t>: Building Address and Name_Company Name_Project Plan</t>
    </r>
  </si>
  <si>
    <r>
      <t xml:space="preserve">Thank you for your interest in the Georgia’s Home Energy Rebates for multifamily buildings. 
In order to be approved to submit a complete rebate application for the selected building, please complete this Project Plan Template. This template includes the Multifamily Estimated Rebate Calculator, which helps identify your project’s estimated rebate amounts by entering specific upgrade details. 
Please complete a Project Plan for each building you would like to participate in Georgia’s Home Energy Rebates. For buildings with identical floor plans and rebate project details, you may complete one Plan, but you must clearly indicate which buildings are included in your responses. 
</t>
    </r>
    <r>
      <rPr>
        <i/>
        <sz val="16"/>
        <color theme="1"/>
        <rFont val="Aptos Narrow"/>
        <family val="2"/>
        <scheme val="minor"/>
      </rPr>
      <t>Please reach out to the Georgia’s Home Energy Rebates Program Team at ga.energyrebates.multifamily@guidehouse.com if you have any questions or need assistance.</t>
    </r>
    <r>
      <rPr>
        <sz val="16"/>
        <color theme="1"/>
        <rFont val="Aptos Narrow"/>
        <family val="2"/>
        <scheme val="minor"/>
      </rPr>
      <t xml:space="preserve">
</t>
    </r>
    <r>
      <rPr>
        <b/>
        <sz val="16"/>
        <color theme="1"/>
        <rFont val="Aptos Narrow"/>
        <family val="2"/>
        <scheme val="minor"/>
      </rPr>
      <t>The Plan is separated into the below components:</t>
    </r>
  </si>
  <si>
    <t>Clothes Dryer</t>
  </si>
  <si>
    <t>Air Sealing/Insulation/Ventilation</t>
  </si>
  <si>
    <t>Rebate Program</t>
  </si>
  <si>
    <t>Please indicate the rebate program that this building is pursuing.</t>
  </si>
  <si>
    <t>Space Heating and Cooling</t>
  </si>
  <si>
    <t>Does the building have central in-unit HVAC systems?</t>
  </si>
  <si>
    <t>Please indicate if the building has central or in-unit HVAC systems. Provide specification as to the system type (i.e. mini splits, centrally ducted, etc.). If neither, please provide additional details.</t>
  </si>
  <si>
    <t>Stove, Cooktop, Range, or Oven</t>
  </si>
  <si>
    <t>Click here to view a sample project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</si>
</sst>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7" formatCode="&quot;$&quot;#,##0.00_);\(&quot;$&quot;#,##0.00\)"/>
    <numFmt numFmtId="8" formatCode="&quot;$&quot;#,##0.00_);[Red]\(&quot;$&quot;#,##0.00\)"/>
    <numFmt numFmtId="164" formatCode="&quot;$&quot;#,##0"/>
    <numFmt numFmtId="165" formatCode="&quot;$&quot;#,##0.00"/>
  </numFmts>
  <fonts count="72" x14ac:knownFonts="1">
    <font>
      <sz val="11"/>
      <color theme="1"/>
      <name val="Aptos Narrow"/>
      <family val="2"/>
      <scheme val="minor"/>
    </font>
    <font>
      <u/>
      <sz val="11"/>
      <color theme="10"/>
      <name val="Aptos Narrow"/>
      <family val="2"/>
      <scheme val="minor"/>
    </font>
    <font>
      <sz val="12"/>
      <color theme="1"/>
      <name val="Aptos Narrow"/>
      <family val="2"/>
      <scheme val="minor"/>
    </font>
    <font>
      <u/>
      <sz val="12"/>
      <color theme="10"/>
      <name val="Aptos Narrow"/>
      <family val="2"/>
      <scheme val="minor"/>
    </font>
    <font>
      <b/>
      <u/>
      <sz val="12"/>
      <color theme="10"/>
      <name val="Aptos Narrow"/>
      <family val="2"/>
      <scheme val="minor"/>
    </font>
    <font>
      <b/>
      <sz val="12"/>
      <color theme="1"/>
      <name val="Aptos Narrow"/>
      <family val="2"/>
      <scheme val="minor"/>
    </font>
    <font>
      <sz val="16"/>
      <color theme="1"/>
      <name val="Aptos Narrow"/>
      <family val="2"/>
      <scheme val="minor"/>
    </font>
    <font>
      <b/>
      <sz val="16"/>
      <color theme="0"/>
      <name val="Aptos Narrow"/>
      <family val="2"/>
      <scheme val="minor"/>
    </font>
    <font>
      <b/>
      <sz val="12"/>
      <color rgb="FF000000"/>
      <name val="Aptos Narrow"/>
      <family val="2"/>
      <scheme val="minor"/>
    </font>
    <font>
      <sz val="12"/>
      <color rgb="FF000000"/>
      <name val="Aptos Narrow"/>
      <family val="2"/>
      <scheme val="minor"/>
    </font>
    <font>
      <b/>
      <sz val="14"/>
      <color theme="0"/>
      <name val="Aptos Narrow"/>
      <family val="2"/>
      <scheme val="minor"/>
    </font>
    <font>
      <b/>
      <sz val="20"/>
      <color theme="0"/>
      <name val="Aptos Narrow"/>
      <family val="2"/>
      <scheme val="minor"/>
    </font>
    <font>
      <b/>
      <i/>
      <sz val="20"/>
      <color theme="0"/>
      <name val="Aptos Narrow"/>
      <family val="2"/>
      <scheme val="minor"/>
    </font>
    <font>
      <sz val="12"/>
      <color rgb="FF000000"/>
      <name val="Aptos Narrow"/>
      <family val="2"/>
    </font>
    <font>
      <b/>
      <sz val="12"/>
      <color rgb="FF000000"/>
      <name val="Aptos Narrow"/>
      <family val="2"/>
    </font>
    <font>
      <sz val="11"/>
      <color rgb="FF9C5700"/>
      <name val="Aptos Narrow"/>
      <family val="2"/>
      <scheme val="minor"/>
    </font>
    <font>
      <sz val="11"/>
      <color theme="1" tint="0.24994659260841701"/>
      <name val="Aptos Narrow"/>
      <family val="2"/>
      <scheme val="minor"/>
    </font>
    <font>
      <sz val="11"/>
      <color theme="1" tint="0.24994659260841701"/>
      <name val="Aptos"/>
      <family val="2"/>
    </font>
    <font>
      <sz val="11"/>
      <name val="Aptos"/>
      <family val="2"/>
    </font>
    <font>
      <b/>
      <sz val="11"/>
      <color theme="1" tint="0.24994659260841701"/>
      <name val="Aptos"/>
      <family val="2"/>
    </font>
    <font>
      <b/>
      <i/>
      <sz val="11"/>
      <name val="Aptos"/>
      <family val="2"/>
    </font>
    <font>
      <b/>
      <sz val="12"/>
      <color rgb="FFFFFFFF"/>
      <name val="Aptos"/>
      <family val="2"/>
    </font>
    <font>
      <b/>
      <sz val="11"/>
      <name val="Aptos"/>
      <family val="2"/>
    </font>
    <font>
      <b/>
      <sz val="12"/>
      <name val="Aptos"/>
      <family val="2"/>
    </font>
    <font>
      <b/>
      <sz val="11"/>
      <color theme="0"/>
      <name val="Aptos"/>
      <family val="2"/>
    </font>
    <font>
      <sz val="11"/>
      <color rgb="FF9C5700"/>
      <name val="Aptos"/>
      <family val="2"/>
    </font>
    <font>
      <sz val="11"/>
      <color rgb="FF000000"/>
      <name val="Aptos"/>
      <family val="2"/>
    </font>
    <font>
      <i/>
      <sz val="11"/>
      <name val="Aptos"/>
      <family val="2"/>
    </font>
    <font>
      <b/>
      <sz val="11"/>
      <color rgb="FF000000"/>
      <name val="Aptos"/>
      <family val="2"/>
    </font>
    <font>
      <b/>
      <sz val="11"/>
      <color theme="9" tint="-0.249977111117893"/>
      <name val="Aptos"/>
      <family val="2"/>
    </font>
    <font>
      <b/>
      <sz val="14"/>
      <name val="Aptos"/>
      <family val="2"/>
    </font>
    <font>
      <sz val="16"/>
      <name val="Aptos"/>
      <family val="2"/>
    </font>
    <font>
      <b/>
      <sz val="16"/>
      <color theme="9" tint="-0.249977111117893"/>
      <name val="Aptos"/>
      <family val="2"/>
    </font>
    <font>
      <b/>
      <sz val="16"/>
      <color theme="0"/>
      <name val="Aptos"/>
      <family val="2"/>
    </font>
    <font>
      <sz val="12"/>
      <name val="Aptos"/>
      <family val="2"/>
    </font>
    <font>
      <sz val="11"/>
      <color rgb="FF404040"/>
      <name val="Aptos"/>
      <family val="2"/>
    </font>
    <font>
      <b/>
      <sz val="14"/>
      <color theme="1" tint="0.24994659260841701"/>
      <name val="Aptos"/>
      <family val="2"/>
    </font>
    <font>
      <b/>
      <sz val="11"/>
      <color theme="1" tint="0.24994659260841701"/>
      <name val="Aptos Narrow"/>
      <family val="2"/>
      <scheme val="minor"/>
    </font>
    <font>
      <b/>
      <sz val="11"/>
      <color theme="1" tint="0.24994659260841701"/>
      <name val="Aptos Display"/>
      <family val="2"/>
    </font>
    <font>
      <b/>
      <sz val="12"/>
      <color theme="0"/>
      <name val="Aptos"/>
      <family val="2"/>
    </font>
    <font>
      <b/>
      <sz val="11"/>
      <name val="Aptos Display"/>
      <family val="2"/>
      <scheme val="major"/>
    </font>
    <font>
      <sz val="11"/>
      <color theme="0"/>
      <name val="Aptos"/>
      <family val="2"/>
    </font>
    <font>
      <b/>
      <sz val="14"/>
      <color theme="0"/>
      <name val="Aptos"/>
      <family val="2"/>
    </font>
    <font>
      <b/>
      <sz val="11"/>
      <color rgb="FFC00000"/>
      <name val="Aptos"/>
      <family val="2"/>
    </font>
    <font>
      <b/>
      <sz val="16"/>
      <color theme="0"/>
      <name val="Aptos"/>
      <family val="2"/>
    </font>
    <font>
      <sz val="11"/>
      <color rgb="FF000000"/>
      <name val="Aptos"/>
      <family val="2"/>
    </font>
    <font>
      <b/>
      <sz val="11"/>
      <name val="Aptos"/>
      <family val="2"/>
    </font>
    <font>
      <sz val="11"/>
      <color rgb="FF9C5700"/>
      <name val="Aptos"/>
      <family val="2"/>
    </font>
    <font>
      <sz val="11"/>
      <color theme="1" tint="0.24994659260841701"/>
      <name val="Aptos"/>
      <family val="2"/>
    </font>
    <font>
      <sz val="11"/>
      <name val="Aptos"/>
      <family val="2"/>
    </font>
    <font>
      <b/>
      <sz val="16"/>
      <name val="Aptos"/>
      <family val="2"/>
    </font>
    <font>
      <b/>
      <i/>
      <sz val="11"/>
      <name val="Aptos"/>
      <family val="2"/>
    </font>
    <font>
      <b/>
      <sz val="11"/>
      <color rgb="FFC00000"/>
      <name val="Aptos Narrow"/>
      <family val="2"/>
      <scheme val="minor"/>
    </font>
    <font>
      <b/>
      <sz val="16"/>
      <name val="Aptos"/>
      <family val="2"/>
    </font>
    <font>
      <b/>
      <sz val="11"/>
      <color theme="1" tint="0.24994659260841701"/>
      <name val="Aptos"/>
      <family val="2"/>
    </font>
    <font>
      <b/>
      <sz val="12"/>
      <color rgb="FFC00000"/>
      <name val="Aptos Narrow"/>
      <family val="2"/>
      <scheme val="minor"/>
    </font>
    <font>
      <b/>
      <sz val="11"/>
      <color rgb="FFC00000"/>
      <name val="Aptos"/>
      <family val="2"/>
    </font>
    <font>
      <b/>
      <sz val="11"/>
      <color theme="0"/>
      <name val="Aptos"/>
      <family val="2"/>
    </font>
    <font>
      <b/>
      <sz val="11"/>
      <color rgb="FF000000"/>
      <name val="Aptos"/>
      <family val="2"/>
    </font>
    <font>
      <b/>
      <sz val="16"/>
      <color theme="1"/>
      <name val="Aptos Narrow"/>
      <family val="2"/>
      <scheme val="minor"/>
    </font>
    <font>
      <b/>
      <sz val="12"/>
      <color theme="0"/>
      <name val="Aptos Narrow"/>
      <family val="2"/>
      <scheme val="minor"/>
    </font>
    <font>
      <b/>
      <sz val="18"/>
      <color theme="0"/>
      <name val="Aptos Narrow"/>
      <family val="2"/>
      <scheme val="minor"/>
    </font>
    <font>
      <i/>
      <sz val="18"/>
      <color theme="0"/>
      <name val="Aptos Narrow"/>
      <family val="2"/>
      <scheme val="minor"/>
    </font>
    <font>
      <sz val="18"/>
      <color theme="0"/>
      <name val="Aptos Narrow"/>
      <family val="2"/>
      <scheme val="minor"/>
    </font>
    <font>
      <b/>
      <sz val="14"/>
      <name val="Aptos Narrow"/>
      <family val="2"/>
      <scheme val="minor"/>
    </font>
    <font>
      <i/>
      <sz val="16"/>
      <color theme="1"/>
      <name val="Aptos Narrow"/>
      <family val="2"/>
      <scheme val="minor"/>
    </font>
    <font>
      <sz val="12"/>
      <color theme="1"/>
      <name val="Aptos Narrow"/>
      <family val="2"/>
    </font>
    <font>
      <i/>
      <sz val="11"/>
      <color theme="1" tint="0.24994659260841701"/>
      <name val="Aptos"/>
      <family val="2"/>
    </font>
    <font>
      <i/>
      <sz val="11"/>
      <name val="Aptos Display"/>
      <family val="2"/>
      <scheme val="major"/>
    </font>
    <font>
      <sz val="12"/>
      <name val="Aptos Narrow"/>
      <family val="2"/>
      <scheme val="minor"/>
    </font>
    <font>
      <u/>
      <sz val="12"/>
      <color theme="10"/>
      <name val="Aptos Display"/>
      <family val="2"/>
      <scheme val="major"/>
    </font>
    <font>
      <b/>
      <sz val="18"/>
      <name val="Aptos Narrow"/>
      <family val="2"/>
      <scheme val="minor"/>
    </font>
  </fonts>
  <fills count="21">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1" tint="0.34998626667073579"/>
        <bgColor indexed="64"/>
      </patternFill>
    </fill>
    <fill>
      <patternFill patternType="solid">
        <fgColor rgb="FFFFEB9C"/>
        <bgColor indexed="64"/>
      </patternFill>
    </fill>
    <fill>
      <patternFill patternType="solid">
        <fgColor theme="3"/>
        <bgColor indexed="64"/>
      </patternFill>
    </fill>
    <fill>
      <patternFill patternType="solid">
        <fgColor rgb="FF00B050"/>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215C98"/>
        <bgColor indexed="64"/>
      </patternFill>
    </fill>
    <fill>
      <patternFill patternType="solid">
        <fgColor rgb="FF3C7D22"/>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rgb="FFC00000"/>
      </bottom>
      <diagonal/>
    </border>
    <border>
      <left style="medium">
        <color rgb="FF006600"/>
      </left>
      <right style="medium">
        <color rgb="FF006600"/>
      </right>
      <top style="medium">
        <color rgb="FF006600"/>
      </top>
      <bottom style="medium">
        <color rgb="FF006600"/>
      </bottom>
      <diagonal/>
    </border>
    <border>
      <left/>
      <right style="medium">
        <color rgb="FF00660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rgb="FFFF0000"/>
      </left>
      <right/>
      <top/>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rgb="FFC00000"/>
      </right>
      <top/>
      <bottom style="medium">
        <color indexed="64"/>
      </bottom>
      <diagonal/>
    </border>
    <border>
      <left style="medium">
        <color rgb="FFC00000"/>
      </left>
      <right style="medium">
        <color rgb="FFC00000"/>
      </right>
      <top style="medium">
        <color rgb="FFC00000"/>
      </top>
      <bottom style="medium">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indexed="64"/>
      </top>
      <bottom style="thin">
        <color indexed="64"/>
      </bottom>
      <diagonal/>
    </border>
    <border>
      <left style="thin">
        <color theme="1"/>
      </left>
      <right style="medium">
        <color theme="1"/>
      </right>
      <top style="thin">
        <color theme="1"/>
      </top>
      <bottom style="thin">
        <color theme="1"/>
      </bottom>
      <diagonal/>
    </border>
    <border>
      <left style="medium">
        <color theme="1"/>
      </left>
      <right/>
      <top style="thin">
        <color indexed="64"/>
      </top>
      <bottom style="thin">
        <color theme="1"/>
      </bottom>
      <diagonal/>
    </border>
    <border>
      <left style="medium">
        <color theme="1"/>
      </left>
      <right/>
      <top style="thin">
        <color theme="1"/>
      </top>
      <bottom style="thin">
        <color indexed="64"/>
      </bottom>
      <diagonal/>
    </border>
    <border>
      <left style="medium">
        <color theme="1"/>
      </left>
      <right/>
      <top style="thin">
        <color indexed="64"/>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right style="medium">
        <color theme="1"/>
      </right>
      <top/>
      <bottom/>
      <diagonal/>
    </border>
    <border>
      <left style="medium">
        <color theme="1"/>
      </left>
      <right style="thin">
        <color indexed="64"/>
      </right>
      <top/>
      <bottom style="thin">
        <color indexed="64"/>
      </bottom>
      <diagonal/>
    </border>
    <border>
      <left style="medium">
        <color theme="1"/>
      </left>
      <right/>
      <top/>
      <bottom/>
      <diagonal/>
    </border>
    <border>
      <left style="thin">
        <color indexed="64"/>
      </left>
      <right/>
      <top style="thin">
        <color indexed="64"/>
      </top>
      <bottom style="medium">
        <color theme="1"/>
      </bottom>
      <diagonal/>
    </border>
    <border>
      <left/>
      <right style="medium">
        <color theme="1"/>
      </right>
      <top/>
      <bottom style="medium">
        <color theme="1"/>
      </bottom>
      <diagonal/>
    </border>
    <border>
      <left style="medium">
        <color theme="1"/>
      </left>
      <right/>
      <top style="thin">
        <color indexed="64"/>
      </top>
      <bottom/>
      <diagonal/>
    </border>
    <border>
      <left style="medium">
        <color theme="1"/>
      </left>
      <right/>
      <top style="thin">
        <color theme="1"/>
      </top>
      <bottom style="thin">
        <color theme="1"/>
      </bottom>
      <diagonal/>
    </border>
    <border>
      <left style="medium">
        <color theme="1"/>
      </left>
      <right/>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right style="medium">
        <color theme="1"/>
      </right>
      <top style="thin">
        <color theme="1"/>
      </top>
      <bottom style="thin">
        <color theme="1"/>
      </bottom>
      <diagonal/>
    </border>
    <border>
      <left/>
      <right style="thin">
        <color indexed="64"/>
      </right>
      <top style="thin">
        <color indexed="64"/>
      </top>
      <bottom style="thin">
        <color theme="1"/>
      </bottom>
      <diagonal/>
    </border>
    <border>
      <left/>
      <right style="thin">
        <color indexed="64"/>
      </right>
      <top style="thin">
        <color theme="1"/>
      </top>
      <bottom style="thin">
        <color indexed="64"/>
      </bottom>
      <diagonal/>
    </border>
    <border>
      <left/>
      <right style="thin">
        <color indexed="64"/>
      </right>
      <top style="thin">
        <color indexed="64"/>
      </top>
      <bottom style="medium">
        <color theme="1"/>
      </bottom>
      <diagonal/>
    </border>
    <border>
      <left/>
      <right style="thin">
        <color theme="1"/>
      </right>
      <top style="thin">
        <color theme="1"/>
      </top>
      <bottom style="medium">
        <color theme="1"/>
      </bottom>
      <diagonal/>
    </border>
    <border>
      <left/>
      <right style="medium">
        <color indexed="64"/>
      </right>
      <top style="thin">
        <color indexed="64"/>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top style="thin">
        <color theme="1"/>
      </top>
      <bottom style="medium">
        <color theme="1"/>
      </bottom>
      <diagonal/>
    </border>
    <border>
      <left style="thin">
        <color theme="1"/>
      </left>
      <right/>
      <top style="thin">
        <color theme="1"/>
      </top>
      <bottom style="medium">
        <color theme="1"/>
      </bottom>
      <diagonal/>
    </border>
    <border>
      <left/>
      <right style="medium">
        <color theme="1"/>
      </right>
      <top style="thin">
        <color theme="1"/>
      </top>
      <bottom style="medium">
        <color theme="1"/>
      </bottom>
      <diagonal/>
    </border>
    <border>
      <left/>
      <right style="thin">
        <color theme="1"/>
      </right>
      <top style="thin">
        <color indexed="64"/>
      </top>
      <bottom style="thin">
        <color indexed="64"/>
      </bottom>
      <diagonal/>
    </border>
    <border>
      <left style="medium">
        <color theme="1"/>
      </left>
      <right style="medium">
        <color indexed="64"/>
      </right>
      <top/>
      <bottom/>
      <diagonal/>
    </border>
    <border>
      <left style="thin">
        <color indexed="64"/>
      </left>
      <right style="medium">
        <color theme="1"/>
      </right>
      <top/>
      <bottom style="thin">
        <color indexed="64"/>
      </bottom>
      <diagonal/>
    </border>
    <border>
      <left style="thin">
        <color indexed="64"/>
      </left>
      <right style="thin">
        <color indexed="64"/>
      </right>
      <top style="medium">
        <color theme="1"/>
      </top>
      <bottom style="thin">
        <color indexed="64"/>
      </bottom>
      <diagonal/>
    </border>
    <border>
      <left style="medium">
        <color theme="1"/>
      </left>
      <right style="medium">
        <color indexed="64"/>
      </right>
      <top style="thin">
        <color indexed="64"/>
      </top>
      <bottom style="thin">
        <color indexed="64"/>
      </bottom>
      <diagonal/>
    </border>
    <border>
      <left style="medium">
        <color theme="1"/>
      </left>
      <right style="medium">
        <color indexed="64"/>
      </right>
      <top style="thin">
        <color indexed="64"/>
      </top>
      <bottom/>
      <diagonal/>
    </border>
    <border>
      <left style="medium">
        <color indexed="64"/>
      </left>
      <right style="medium">
        <color theme="1"/>
      </right>
      <top/>
      <bottom/>
      <diagonal/>
    </border>
    <border>
      <left style="thin">
        <color indexed="64"/>
      </left>
      <right style="medium">
        <color theme="1"/>
      </right>
      <top style="thin">
        <color indexed="64"/>
      </top>
      <bottom style="medium">
        <color indexed="64"/>
      </bottom>
      <diagonal/>
    </border>
    <border>
      <left style="medium">
        <color indexed="64"/>
      </left>
      <right style="medium">
        <color theme="1"/>
      </right>
      <top style="medium">
        <color indexed="64"/>
      </top>
      <bottom style="medium">
        <color indexed="64"/>
      </bottom>
      <diagonal/>
    </border>
    <border>
      <left style="thin">
        <color theme="1"/>
      </left>
      <right style="thin">
        <color indexed="64"/>
      </right>
      <top style="medium">
        <color indexed="64"/>
      </top>
      <bottom style="thin">
        <color indexed="64"/>
      </bottom>
      <diagonal/>
    </border>
    <border>
      <left style="medium">
        <color theme="1"/>
      </left>
      <right style="medium">
        <color indexed="64"/>
      </right>
      <top style="thin">
        <color indexed="64"/>
      </top>
      <bottom style="medium">
        <color theme="1"/>
      </bottom>
      <diagonal/>
    </border>
    <border>
      <left style="medium">
        <color indexed="64"/>
      </left>
      <right style="medium">
        <color theme="1"/>
      </right>
      <top style="medium">
        <color indexed="64"/>
      </top>
      <bottom style="thin">
        <color indexed="64"/>
      </bottom>
      <diagonal/>
    </border>
    <border>
      <left style="medium">
        <color indexed="64"/>
      </left>
      <right/>
      <top style="medium">
        <color theme="1"/>
      </top>
      <bottom/>
      <diagonal/>
    </border>
    <border>
      <left style="medium">
        <color indexed="64"/>
      </left>
      <right style="medium">
        <color theme="1"/>
      </right>
      <top style="medium">
        <color theme="1"/>
      </top>
      <bottom/>
      <diagonal/>
    </border>
    <border>
      <left/>
      <right style="medium">
        <color indexed="64"/>
      </right>
      <top/>
      <bottom style="medium">
        <color theme="1"/>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diagonal/>
    </border>
    <border>
      <left style="medium">
        <color rgb="FFFF0000"/>
      </left>
      <right style="medium">
        <color rgb="FFFF0000"/>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right/>
      <top style="thin">
        <color rgb="FFFF0000"/>
      </top>
      <bottom/>
      <diagonal/>
    </border>
    <border>
      <left style="medium">
        <color indexed="64"/>
      </left>
      <right style="medium">
        <color theme="1"/>
      </right>
      <top style="medium">
        <color indexed="64"/>
      </top>
      <bottom style="medium">
        <color theme="1"/>
      </bottom>
      <diagonal/>
    </border>
    <border>
      <left style="medium">
        <color indexed="64"/>
      </left>
      <right/>
      <top style="medium">
        <color indexed="64"/>
      </top>
      <bottom style="medium">
        <color theme="1"/>
      </bottom>
      <diagonal/>
    </border>
    <border>
      <left style="thin">
        <color indexed="64"/>
      </left>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medium">
        <color indexed="64"/>
      </top>
      <bottom/>
      <diagonal/>
    </border>
    <border>
      <left style="medium">
        <color theme="1"/>
      </left>
      <right/>
      <top style="medium">
        <color indexed="64"/>
      </top>
      <bottom style="medium">
        <color theme="1"/>
      </bottom>
      <diagonal/>
    </border>
    <border>
      <left style="medium">
        <color theme="1"/>
      </left>
      <right style="thin">
        <color indexed="64"/>
      </right>
      <top style="medium">
        <color theme="1"/>
      </top>
      <bottom/>
      <diagonal/>
    </border>
    <border>
      <left style="medium">
        <color theme="1"/>
      </left>
      <right style="thin">
        <color indexed="64"/>
      </right>
      <top style="medium">
        <color indexed="64"/>
      </top>
      <bottom/>
      <diagonal/>
    </border>
    <border>
      <left style="medium">
        <color theme="1"/>
      </left>
      <right style="thin">
        <color indexed="64"/>
      </right>
      <top style="medium">
        <color indexed="64"/>
      </top>
      <bottom style="medium">
        <color theme="1"/>
      </bottom>
      <diagonal/>
    </border>
    <border>
      <left style="medium">
        <color indexed="64"/>
      </left>
      <right style="medium">
        <color indexed="64"/>
      </right>
      <top style="medium">
        <color indexed="64"/>
      </top>
      <bottom style="medium">
        <color theme="1"/>
      </bottom>
      <diagonal/>
    </border>
    <border>
      <left style="medium">
        <color indexed="64"/>
      </left>
      <right style="medium">
        <color indexed="64"/>
      </right>
      <top/>
      <bottom style="medium">
        <color indexed="64"/>
      </bottom>
      <diagonal/>
    </border>
    <border>
      <left style="medium">
        <color theme="1"/>
      </left>
      <right style="thin">
        <color indexed="64"/>
      </right>
      <top style="medium">
        <color theme="1"/>
      </top>
      <bottom style="medium">
        <color theme="1"/>
      </bottom>
      <diagonal/>
    </border>
    <border>
      <left/>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thin">
        <color theme="1"/>
      </left>
      <right style="thin">
        <color theme="1"/>
      </right>
      <top/>
      <bottom style="thin">
        <color theme="1"/>
      </bottom>
      <diagonal/>
    </border>
  </borders>
  <cellStyleXfs count="5">
    <xf numFmtId="0" fontId="0" fillId="0" borderId="0"/>
    <xf numFmtId="0" fontId="1" fillId="0" borderId="0" applyNumberFormat="0" applyFill="0" applyBorder="0" applyAlignment="0" applyProtection="0"/>
    <xf numFmtId="0" fontId="15" fillId="5" borderId="0" applyNumberFormat="0" applyBorder="0" applyAlignment="0" applyProtection="0"/>
    <xf numFmtId="0" fontId="16" fillId="0" borderId="0"/>
    <xf numFmtId="7" fontId="16" fillId="0" borderId="0" applyFont="0" applyFill="0" applyBorder="0" applyProtection="0">
      <alignment vertical="center"/>
    </xf>
  </cellStyleXfs>
  <cellXfs count="578">
    <xf numFmtId="0" fontId="0" fillId="0" borderId="0" xfId="0"/>
    <xf numFmtId="0" fontId="2" fillId="0" borderId="0" xfId="0" applyFont="1" applyAlignment="1">
      <alignment vertical="center" wrapText="1"/>
    </xf>
    <xf numFmtId="0" fontId="5" fillId="0" borderId="0" xfId="0" applyFont="1" applyAlignment="1">
      <alignment vertical="center" wrapText="1"/>
    </xf>
    <xf numFmtId="0" fontId="5" fillId="3" borderId="1" xfId="0" applyFont="1" applyFill="1" applyBorder="1" applyAlignment="1">
      <alignment horizontal="center" vertical="center" wrapText="1"/>
    </xf>
    <xf numFmtId="0" fontId="8" fillId="0" borderId="0" xfId="0" applyFont="1" applyAlignment="1">
      <alignment vertical="center" wrapText="1"/>
    </xf>
    <xf numFmtId="0" fontId="3" fillId="0" borderId="0" xfId="1" applyFont="1" applyFill="1" applyBorder="1" applyAlignment="1">
      <alignment vertical="center" wrapText="1"/>
    </xf>
    <xf numFmtId="0" fontId="8" fillId="3" borderId="1" xfId="0" applyFont="1" applyFill="1" applyBorder="1" applyAlignment="1">
      <alignment horizontal="center" vertical="center" wrapText="1"/>
    </xf>
    <xf numFmtId="0" fontId="4" fillId="0" borderId="0" xfId="1"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vertical="center"/>
    </xf>
    <xf numFmtId="0" fontId="4" fillId="0" borderId="0" xfId="1" applyFont="1" applyAlignment="1">
      <alignment horizontal="center" vertical="center" wrapText="1"/>
    </xf>
    <xf numFmtId="0" fontId="17" fillId="6" borderId="0" xfId="3" applyFont="1" applyFill="1"/>
    <xf numFmtId="0" fontId="18" fillId="6" borderId="0" xfId="3" applyFont="1" applyFill="1"/>
    <xf numFmtId="0" fontId="17" fillId="7" borderId="30" xfId="3" applyFont="1" applyFill="1" applyBorder="1"/>
    <xf numFmtId="164" fontId="19" fillId="6" borderId="31" xfId="3" applyNumberFormat="1" applyFont="1" applyFill="1" applyBorder="1" applyAlignment="1">
      <alignment horizontal="center"/>
    </xf>
    <xf numFmtId="164" fontId="19" fillId="6" borderId="36" xfId="3" applyNumberFormat="1" applyFont="1" applyFill="1" applyBorder="1" applyAlignment="1">
      <alignment horizontal="center"/>
    </xf>
    <xf numFmtId="164" fontId="22" fillId="6" borderId="36" xfId="3" applyNumberFormat="1" applyFont="1" applyFill="1" applyBorder="1" applyAlignment="1">
      <alignment horizontal="center" wrapText="1"/>
    </xf>
    <xf numFmtId="5" fontId="24" fillId="9" borderId="34" xfId="4" applyNumberFormat="1" applyFont="1" applyFill="1" applyBorder="1">
      <alignment vertical="center"/>
    </xf>
    <xf numFmtId="5" fontId="24" fillId="9" borderId="2" xfId="4" applyNumberFormat="1" applyFont="1" applyFill="1" applyBorder="1">
      <alignment vertical="center"/>
    </xf>
    <xf numFmtId="5" fontId="24" fillId="9" borderId="2" xfId="4" applyNumberFormat="1" applyFont="1" applyFill="1" applyBorder="1" applyAlignment="1">
      <alignment horizontal="center" vertical="center"/>
    </xf>
    <xf numFmtId="5" fontId="24" fillId="9" borderId="39" xfId="4" applyNumberFormat="1" applyFont="1" applyFill="1" applyBorder="1">
      <alignment vertical="center"/>
    </xf>
    <xf numFmtId="5" fontId="24" fillId="9" borderId="1" xfId="4" applyNumberFormat="1" applyFont="1" applyFill="1" applyBorder="1" applyAlignment="1">
      <alignment horizontal="center" vertical="center"/>
    </xf>
    <xf numFmtId="0" fontId="24" fillId="9" borderId="1" xfId="3" applyFont="1" applyFill="1" applyBorder="1" applyAlignment="1">
      <alignment horizontal="left" vertical="center" wrapText="1"/>
    </xf>
    <xf numFmtId="164" fontId="17" fillId="0" borderId="1" xfId="3" applyNumberFormat="1" applyFont="1" applyBorder="1" applyAlignment="1">
      <alignment horizontal="center" vertical="center"/>
    </xf>
    <xf numFmtId="164" fontId="17" fillId="6" borderId="1" xfId="3" applyNumberFormat="1" applyFont="1" applyFill="1" applyBorder="1" applyAlignment="1">
      <alignment horizontal="center"/>
    </xf>
    <xf numFmtId="164" fontId="17" fillId="0" borderId="1" xfId="3" applyNumberFormat="1" applyFont="1" applyBorder="1" applyAlignment="1">
      <alignment horizontal="center" vertical="center" wrapText="1"/>
    </xf>
    <xf numFmtId="164" fontId="18" fillId="6" borderId="1" xfId="4" applyNumberFormat="1" applyFont="1" applyFill="1" applyBorder="1" applyAlignment="1">
      <alignment horizontal="center" vertical="center"/>
    </xf>
    <xf numFmtId="0" fontId="18" fillId="6" borderId="1" xfId="3" applyFont="1" applyFill="1" applyBorder="1" applyAlignment="1">
      <alignment horizontal="left" vertical="center" wrapText="1"/>
    </xf>
    <xf numFmtId="0" fontId="17" fillId="6" borderId="0" xfId="3" applyFont="1" applyFill="1" applyAlignment="1">
      <alignment wrapText="1"/>
    </xf>
    <xf numFmtId="165" fontId="17" fillId="6" borderId="0" xfId="3" applyNumberFormat="1" applyFont="1" applyFill="1"/>
    <xf numFmtId="164" fontId="18" fillId="6" borderId="1" xfId="3" applyNumberFormat="1" applyFont="1" applyFill="1" applyBorder="1" applyAlignment="1">
      <alignment horizontal="center" vertical="center" wrapText="1"/>
    </xf>
    <xf numFmtId="0" fontId="22" fillId="6" borderId="0" xfId="3" applyFont="1" applyFill="1" applyAlignment="1">
      <alignment vertical="top"/>
    </xf>
    <xf numFmtId="0" fontId="22" fillId="6" borderId="0" xfId="3" applyFont="1" applyFill="1"/>
    <xf numFmtId="165" fontId="29" fillId="6" borderId="0" xfId="3" applyNumberFormat="1" applyFont="1" applyFill="1" applyAlignment="1">
      <alignment vertical="center"/>
    </xf>
    <xf numFmtId="0" fontId="22" fillId="6" borderId="0" xfId="3" applyFont="1" applyFill="1" applyAlignment="1">
      <alignment horizontal="left" vertical="center"/>
    </xf>
    <xf numFmtId="164" fontId="22" fillId="4" borderId="12" xfId="3" applyNumberFormat="1" applyFont="1" applyFill="1" applyBorder="1" applyAlignment="1">
      <alignment horizontal="center" vertical="center"/>
    </xf>
    <xf numFmtId="5" fontId="22" fillId="4" borderId="12" xfId="3" applyNumberFormat="1" applyFont="1" applyFill="1" applyBorder="1" applyAlignment="1">
      <alignment horizontal="center" vertical="center"/>
    </xf>
    <xf numFmtId="165" fontId="32" fillId="6" borderId="14" xfId="3" applyNumberFormat="1" applyFont="1" applyFill="1" applyBorder="1" applyAlignment="1">
      <alignment vertical="center"/>
    </xf>
    <xf numFmtId="165" fontId="32" fillId="6" borderId="13" xfId="3" applyNumberFormat="1" applyFont="1" applyFill="1" applyBorder="1" applyAlignment="1">
      <alignment vertical="center"/>
    </xf>
    <xf numFmtId="0" fontId="30" fillId="6" borderId="0" xfId="3" applyFont="1" applyFill="1" applyAlignment="1">
      <alignment horizontal="left"/>
    </xf>
    <xf numFmtId="0" fontId="17" fillId="6" borderId="43" xfId="3" applyFont="1" applyFill="1" applyBorder="1"/>
    <xf numFmtId="0" fontId="17" fillId="6" borderId="47" xfId="3" applyFont="1" applyFill="1" applyBorder="1"/>
    <xf numFmtId="0" fontId="16" fillId="6" borderId="0" xfId="3" applyFill="1"/>
    <xf numFmtId="165" fontId="19" fillId="6" borderId="14" xfId="3" applyNumberFormat="1" applyFont="1" applyFill="1" applyBorder="1" applyAlignment="1">
      <alignment horizontal="center"/>
    </xf>
    <xf numFmtId="165" fontId="20" fillId="7" borderId="24" xfId="3" applyNumberFormat="1" applyFont="1" applyFill="1" applyBorder="1" applyAlignment="1">
      <alignment horizontal="left" vertical="center"/>
    </xf>
    <xf numFmtId="8" fontId="19" fillId="6" borderId="14" xfId="3" applyNumberFormat="1" applyFont="1" applyFill="1" applyBorder="1" applyAlignment="1">
      <alignment horizontal="center"/>
    </xf>
    <xf numFmtId="0" fontId="17" fillId="7" borderId="24" xfId="3" applyFont="1" applyFill="1" applyBorder="1" applyAlignment="1">
      <alignment horizontal="center"/>
    </xf>
    <xf numFmtId="5" fontId="19" fillId="6" borderId="1" xfId="3" applyNumberFormat="1" applyFont="1" applyFill="1" applyBorder="1" applyAlignment="1">
      <alignment horizontal="center"/>
    </xf>
    <xf numFmtId="0" fontId="22" fillId="7" borderId="34" xfId="3" applyFont="1" applyFill="1" applyBorder="1" applyAlignment="1">
      <alignment horizontal="left"/>
    </xf>
    <xf numFmtId="7" fontId="19" fillId="6" borderId="1" xfId="3" applyNumberFormat="1" applyFont="1" applyFill="1" applyBorder="1" applyAlignment="1">
      <alignment horizontal="center" vertical="center"/>
    </xf>
    <xf numFmtId="165" fontId="22" fillId="7" borderId="1" xfId="3" applyNumberFormat="1" applyFont="1" applyFill="1" applyBorder="1" applyAlignment="1">
      <alignment horizontal="center" vertical="center" wrapText="1"/>
    </xf>
    <xf numFmtId="0" fontId="22" fillId="7" borderId="1" xfId="3" applyFont="1" applyFill="1" applyBorder="1" applyAlignment="1">
      <alignment horizontal="left" vertical="center"/>
    </xf>
    <xf numFmtId="165" fontId="22" fillId="7" borderId="34" xfId="3" applyNumberFormat="1" applyFont="1" applyFill="1" applyBorder="1" applyAlignment="1">
      <alignment horizontal="left" vertical="center" wrapText="1"/>
    </xf>
    <xf numFmtId="6" fontId="34" fillId="6" borderId="1" xfId="3" applyNumberFormat="1" applyFont="1" applyFill="1" applyBorder="1" applyAlignment="1">
      <alignment horizontal="center" vertical="center" wrapText="1"/>
    </xf>
    <xf numFmtId="0" fontId="17" fillId="7" borderId="1" xfId="3" applyFont="1" applyFill="1" applyBorder="1" applyAlignment="1">
      <alignment horizontal="center"/>
    </xf>
    <xf numFmtId="0" fontId="22" fillId="7" borderId="1" xfId="3" applyFont="1" applyFill="1" applyBorder="1" applyAlignment="1">
      <alignment horizontal="left" vertical="center" wrapText="1"/>
    </xf>
    <xf numFmtId="165" fontId="17" fillId="6" borderId="1" xfId="3" applyNumberFormat="1" applyFont="1" applyFill="1" applyBorder="1" applyAlignment="1">
      <alignment horizontal="center"/>
    </xf>
    <xf numFmtId="0" fontId="18" fillId="6" borderId="33" xfId="3" applyFont="1" applyFill="1" applyBorder="1" applyAlignment="1">
      <alignment horizontal="left" vertical="center" wrapText="1"/>
    </xf>
    <xf numFmtId="0" fontId="19" fillId="6" borderId="0" xfId="3" applyFont="1" applyFill="1" applyAlignment="1">
      <alignment horizontal="center"/>
    </xf>
    <xf numFmtId="164" fontId="17" fillId="6" borderId="0" xfId="3" applyNumberFormat="1" applyFont="1" applyFill="1" applyAlignment="1">
      <alignment horizontal="center"/>
    </xf>
    <xf numFmtId="0" fontId="19" fillId="6" borderId="0" xfId="3" applyFont="1" applyFill="1" applyAlignment="1">
      <alignment horizontal="left" vertical="center"/>
    </xf>
    <xf numFmtId="0" fontId="21" fillId="6" borderId="0" xfId="3" applyFont="1" applyFill="1" applyAlignment="1">
      <alignment horizontal="center" vertical="center" textRotation="90" wrapText="1"/>
    </xf>
    <xf numFmtId="0" fontId="36" fillId="6" borderId="0" xfId="3" applyFont="1" applyFill="1" applyAlignment="1">
      <alignment horizontal="left"/>
    </xf>
    <xf numFmtId="0" fontId="30" fillId="6" borderId="0" xfId="3" applyFont="1" applyFill="1" applyAlignment="1">
      <alignment horizontal="center"/>
    </xf>
    <xf numFmtId="0" fontId="0" fillId="6" borderId="0" xfId="0" applyFill="1"/>
    <xf numFmtId="5" fontId="24" fillId="9" borderId="1" xfId="4" applyNumberFormat="1" applyFont="1" applyFill="1" applyBorder="1">
      <alignment vertical="center"/>
    </xf>
    <xf numFmtId="164" fontId="22" fillId="6" borderId="1" xfId="3" applyNumberFormat="1" applyFont="1" applyFill="1" applyBorder="1" applyAlignment="1">
      <alignment horizontal="center" vertical="center" wrapText="1"/>
    </xf>
    <xf numFmtId="164" fontId="19" fillId="6" borderId="1" xfId="3" applyNumberFormat="1" applyFont="1" applyFill="1" applyBorder="1" applyAlignment="1">
      <alignment horizontal="center" vertical="center"/>
    </xf>
    <xf numFmtId="0" fontId="28" fillId="7" borderId="18" xfId="3" applyFont="1" applyFill="1" applyBorder="1" applyAlignment="1">
      <alignment horizontal="center" vertical="center" wrapText="1"/>
    </xf>
    <xf numFmtId="0" fontId="22" fillId="7" borderId="18" xfId="3" applyFont="1" applyFill="1" applyBorder="1" applyAlignment="1">
      <alignment horizontal="center" vertical="center" wrapText="1"/>
    </xf>
    <xf numFmtId="0" fontId="19" fillId="6" borderId="0" xfId="3" applyFont="1" applyFill="1" applyAlignment="1">
      <alignment vertical="center"/>
    </xf>
    <xf numFmtId="0" fontId="40" fillId="7" borderId="18" xfId="3" applyFont="1" applyFill="1" applyBorder="1" applyAlignment="1">
      <alignment horizontal="center" vertical="center" wrapText="1"/>
    </xf>
    <xf numFmtId="0" fontId="16" fillId="7" borderId="33" xfId="3" applyFill="1" applyBorder="1"/>
    <xf numFmtId="0" fontId="16" fillId="7" borderId="2" xfId="3" applyFill="1" applyBorder="1"/>
    <xf numFmtId="0" fontId="37" fillId="6" borderId="0" xfId="3" applyFont="1" applyFill="1" applyAlignment="1">
      <alignment horizontal="center" vertical="center"/>
    </xf>
    <xf numFmtId="0" fontId="17" fillId="6" borderId="0" xfId="3" applyFont="1" applyFill="1" applyAlignment="1">
      <alignment horizontal="center"/>
    </xf>
    <xf numFmtId="5" fontId="22" fillId="6" borderId="0" xfId="3" applyNumberFormat="1" applyFont="1" applyFill="1" applyAlignment="1">
      <alignment horizontal="center" vertical="center"/>
    </xf>
    <xf numFmtId="164" fontId="22" fillId="6" borderId="0" xfId="3" applyNumberFormat="1" applyFont="1" applyFill="1" applyAlignment="1">
      <alignment horizontal="center" vertical="center"/>
    </xf>
    <xf numFmtId="5" fontId="18" fillId="6" borderId="0" xfId="3" applyNumberFormat="1" applyFont="1" applyFill="1" applyAlignment="1">
      <alignment horizontal="center" vertical="center"/>
    </xf>
    <xf numFmtId="164" fontId="18" fillId="6" borderId="0" xfId="3" applyNumberFormat="1" applyFont="1" applyFill="1" applyAlignment="1">
      <alignment horizontal="center" vertical="center"/>
    </xf>
    <xf numFmtId="0" fontId="19" fillId="6" borderId="0" xfId="3" applyFont="1" applyFill="1" applyAlignment="1">
      <alignment horizontal="center" vertical="center"/>
    </xf>
    <xf numFmtId="0" fontId="22" fillId="6" borderId="0" xfId="3" applyFont="1" applyFill="1" applyAlignment="1">
      <alignment horizontal="center" vertical="center"/>
    </xf>
    <xf numFmtId="0" fontId="22" fillId="7" borderId="51" xfId="3" applyFont="1" applyFill="1" applyBorder="1" applyAlignment="1">
      <alignment horizontal="center" vertical="center" wrapText="1"/>
    </xf>
    <xf numFmtId="0" fontId="22" fillId="7" borderId="40" xfId="3" applyFont="1" applyFill="1" applyBorder="1" applyAlignment="1">
      <alignment horizontal="center" vertical="center" wrapText="1"/>
    </xf>
    <xf numFmtId="0" fontId="22" fillId="7" borderId="52" xfId="3" applyFont="1" applyFill="1" applyBorder="1" applyAlignment="1">
      <alignment horizontal="center" vertical="center" wrapText="1"/>
    </xf>
    <xf numFmtId="165" fontId="33" fillId="6" borderId="0" xfId="3" applyNumberFormat="1" applyFont="1" applyFill="1" applyAlignment="1">
      <alignment horizontal="center" vertical="center" wrapText="1"/>
    </xf>
    <xf numFmtId="165" fontId="33" fillId="6" borderId="0" xfId="3" applyNumberFormat="1" applyFont="1" applyFill="1" applyAlignment="1">
      <alignment vertical="center" wrapText="1"/>
    </xf>
    <xf numFmtId="165" fontId="32" fillId="6" borderId="0" xfId="3" applyNumberFormat="1" applyFont="1" applyFill="1" applyAlignment="1">
      <alignment vertical="center"/>
    </xf>
    <xf numFmtId="0" fontId="31" fillId="6" borderId="0" xfId="3" applyFont="1" applyFill="1"/>
    <xf numFmtId="165" fontId="30" fillId="6" borderId="0" xfId="3" applyNumberFormat="1" applyFont="1" applyFill="1" applyAlignment="1">
      <alignment horizontal="center"/>
    </xf>
    <xf numFmtId="0" fontId="22" fillId="7" borderId="20" xfId="3" applyFont="1" applyFill="1" applyBorder="1" applyAlignment="1">
      <alignment horizontal="left"/>
    </xf>
    <xf numFmtId="5" fontId="24" fillId="9" borderId="33" xfId="4" applyNumberFormat="1" applyFont="1" applyFill="1" applyBorder="1">
      <alignment vertical="center"/>
    </xf>
    <xf numFmtId="0" fontId="16" fillId="7" borderId="1" xfId="3" applyFill="1" applyBorder="1"/>
    <xf numFmtId="164" fontId="19" fillId="6" borderId="60" xfId="3" applyNumberFormat="1" applyFont="1" applyFill="1" applyBorder="1" applyAlignment="1">
      <alignment horizontal="center"/>
    </xf>
    <xf numFmtId="0" fontId="16" fillId="7" borderId="28" xfId="3" applyFill="1" applyBorder="1"/>
    <xf numFmtId="0" fontId="41" fillId="6" borderId="0" xfId="3" applyFont="1" applyFill="1"/>
    <xf numFmtId="0" fontId="42" fillId="6" borderId="0" xfId="3" applyFont="1" applyFill="1" applyAlignment="1">
      <alignment horizontal="left"/>
    </xf>
    <xf numFmtId="0" fontId="24" fillId="6" borderId="0" xfId="3" applyFont="1" applyFill="1"/>
    <xf numFmtId="0" fontId="41" fillId="6" borderId="0" xfId="3" applyFont="1" applyFill="1" applyAlignment="1">
      <alignment horizontal="center"/>
    </xf>
    <xf numFmtId="0" fontId="37" fillId="6" borderId="0" xfId="3" applyFont="1" applyFill="1"/>
    <xf numFmtId="0" fontId="22" fillId="6" borderId="0" xfId="3" applyFont="1" applyFill="1" applyAlignment="1">
      <alignment vertical="center"/>
    </xf>
    <xf numFmtId="0" fontId="43" fillId="6" borderId="0" xfId="3" applyFont="1" applyFill="1" applyAlignment="1">
      <alignment horizontal="left" vertical="center" wrapText="1" indent="1"/>
    </xf>
    <xf numFmtId="0" fontId="8" fillId="0" borderId="0" xfId="0" applyFont="1" applyAlignment="1">
      <alignment horizontal="left" vertical="center" wrapText="1"/>
    </xf>
    <xf numFmtId="0" fontId="9" fillId="0" borderId="0" xfId="0" applyFont="1" applyAlignment="1">
      <alignment horizontal="left" vertical="center" wrapText="1"/>
    </xf>
    <xf numFmtId="0" fontId="46" fillId="6" borderId="0" xfId="3" applyFont="1" applyFill="1"/>
    <xf numFmtId="0" fontId="22" fillId="6" borderId="0" xfId="3" applyFont="1" applyFill="1" applyAlignment="1">
      <alignment horizontal="left" vertical="center" wrapText="1"/>
    </xf>
    <xf numFmtId="5" fontId="22" fillId="4" borderId="17" xfId="3" applyNumberFormat="1" applyFont="1" applyFill="1" applyBorder="1" applyAlignment="1">
      <alignment horizontal="center" vertical="center"/>
    </xf>
    <xf numFmtId="5" fontId="46" fillId="4" borderId="17" xfId="3" applyNumberFormat="1" applyFont="1" applyFill="1" applyBorder="1" applyAlignment="1">
      <alignment horizontal="center" vertical="center"/>
    </xf>
    <xf numFmtId="164" fontId="46" fillId="4" borderId="12" xfId="3" applyNumberFormat="1" applyFont="1" applyFill="1" applyBorder="1" applyAlignment="1">
      <alignment horizontal="center" vertical="center"/>
    </xf>
    <xf numFmtId="0" fontId="43" fillId="6" borderId="0" xfId="3" applyFont="1" applyFill="1" applyAlignment="1">
      <alignment horizontal="left" vertical="center"/>
    </xf>
    <xf numFmtId="0" fontId="52" fillId="6" borderId="0" xfId="3" applyFont="1" applyFill="1" applyAlignment="1">
      <alignment vertical="center"/>
    </xf>
    <xf numFmtId="0" fontId="46" fillId="6" borderId="0" xfId="3" applyFont="1" applyFill="1" applyAlignment="1">
      <alignment vertical="center"/>
    </xf>
    <xf numFmtId="164" fontId="49" fillId="6" borderId="0" xfId="3" applyNumberFormat="1" applyFont="1" applyFill="1" applyAlignment="1">
      <alignment horizontal="center" vertical="center"/>
    </xf>
    <xf numFmtId="0" fontId="55" fillId="0" borderId="0" xfId="0" applyFont="1"/>
    <xf numFmtId="0" fontId="53" fillId="6" borderId="0" xfId="3" applyFont="1" applyFill="1" applyAlignment="1">
      <alignment vertical="center" wrapText="1"/>
    </xf>
    <xf numFmtId="5" fontId="54" fillId="6" borderId="1" xfId="3" applyNumberFormat="1" applyFont="1" applyFill="1" applyBorder="1" applyAlignment="1">
      <alignment horizontal="center"/>
    </xf>
    <xf numFmtId="0" fontId="46" fillId="7" borderId="34" xfId="3" applyFont="1" applyFill="1" applyBorder="1" applyAlignment="1">
      <alignment horizontal="left"/>
    </xf>
    <xf numFmtId="164" fontId="48" fillId="6" borderId="1" xfId="3" applyNumberFormat="1" applyFont="1" applyFill="1" applyBorder="1" applyAlignment="1">
      <alignment horizontal="center"/>
    </xf>
    <xf numFmtId="165" fontId="46" fillId="7" borderId="34" xfId="3" applyNumberFormat="1" applyFont="1" applyFill="1" applyBorder="1" applyAlignment="1">
      <alignment horizontal="left" vertical="center" wrapText="1"/>
    </xf>
    <xf numFmtId="165" fontId="48" fillId="6" borderId="1" xfId="3" applyNumberFormat="1" applyFont="1" applyFill="1" applyBorder="1" applyAlignment="1">
      <alignment horizontal="center"/>
    </xf>
    <xf numFmtId="0" fontId="54" fillId="7" borderId="40" xfId="3" applyFont="1" applyFill="1" applyBorder="1" applyAlignment="1">
      <alignment horizontal="center" vertical="center" wrapText="1"/>
    </xf>
    <xf numFmtId="0" fontId="46" fillId="7" borderId="40" xfId="3" applyFont="1" applyFill="1" applyBorder="1" applyAlignment="1">
      <alignment horizontal="center" vertical="center" wrapText="1"/>
    </xf>
    <xf numFmtId="165" fontId="54" fillId="6" borderId="14" xfId="3" applyNumberFormat="1" applyFont="1" applyFill="1" applyBorder="1" applyAlignment="1">
      <alignment horizontal="center"/>
    </xf>
    <xf numFmtId="165" fontId="51" fillId="7" borderId="24" xfId="3" applyNumberFormat="1" applyFont="1" applyFill="1" applyBorder="1" applyAlignment="1">
      <alignment horizontal="left" vertical="center"/>
    </xf>
    <xf numFmtId="165" fontId="48" fillId="6" borderId="37" xfId="3" applyNumberFormat="1" applyFont="1" applyFill="1" applyBorder="1" applyAlignment="1">
      <alignment horizontal="center" vertical="center"/>
    </xf>
    <xf numFmtId="165" fontId="48" fillId="6" borderId="28" xfId="3" applyNumberFormat="1" applyFont="1" applyFill="1" applyBorder="1" applyAlignment="1">
      <alignment horizontal="center" vertical="center"/>
    </xf>
    <xf numFmtId="164" fontId="48" fillId="0" borderId="1" xfId="3" applyNumberFormat="1" applyFont="1" applyBorder="1" applyAlignment="1">
      <alignment horizontal="center" vertical="center"/>
    </xf>
    <xf numFmtId="0" fontId="9" fillId="0" borderId="0" xfId="0" applyFont="1" applyAlignment="1">
      <alignment vertical="center" wrapText="1"/>
    </xf>
    <xf numFmtId="0" fontId="3" fillId="0"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5" fillId="3" borderId="70"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3" borderId="81" xfId="0" applyFont="1" applyFill="1" applyBorder="1" applyAlignment="1">
      <alignment horizontal="center" vertical="center" wrapText="1"/>
    </xf>
    <xf numFmtId="3" fontId="8" fillId="0" borderId="0" xfId="0" applyNumberFormat="1" applyFont="1" applyAlignment="1">
      <alignment horizontal="center" vertical="center" wrapText="1"/>
    </xf>
    <xf numFmtId="0" fontId="3" fillId="0" borderId="0" xfId="1" applyFont="1" applyFill="1" applyBorder="1" applyAlignment="1" applyProtection="1">
      <alignment vertical="center" wrapText="1"/>
      <protection locked="0"/>
    </xf>
    <xf numFmtId="0" fontId="60" fillId="13" borderId="36" xfId="0" applyFont="1" applyFill="1" applyBorder="1" applyAlignment="1">
      <alignment horizontal="center" vertical="center" wrapText="1"/>
    </xf>
    <xf numFmtId="0" fontId="64" fillId="18" borderId="36" xfId="0" applyFont="1" applyFill="1" applyBorder="1" applyAlignment="1">
      <alignment horizontal="center" vertical="center"/>
    </xf>
    <xf numFmtId="0" fontId="10" fillId="17" borderId="36" xfId="0" applyFont="1" applyFill="1" applyBorder="1" applyAlignment="1">
      <alignment horizontal="center" vertical="center"/>
    </xf>
    <xf numFmtId="0" fontId="10" fillId="15" borderId="36" xfId="0" applyFont="1" applyFill="1" applyBorder="1" applyAlignment="1">
      <alignment horizontal="center" vertical="center" wrapText="1"/>
    </xf>
    <xf numFmtId="0" fontId="22" fillId="10" borderId="17" xfId="3" applyFont="1" applyFill="1" applyBorder="1" applyAlignment="1" applyProtection="1">
      <alignment horizontal="center" vertical="center"/>
      <protection locked="0"/>
    </xf>
    <xf numFmtId="0" fontId="22" fillId="10" borderId="52" xfId="3" applyFont="1" applyFill="1" applyBorder="1" applyAlignment="1" applyProtection="1">
      <alignment horizontal="center" vertical="center"/>
      <protection locked="0"/>
    </xf>
    <xf numFmtId="165" fontId="47" fillId="10" borderId="1" xfId="2" applyNumberFormat="1" applyFont="1" applyFill="1" applyBorder="1" applyAlignment="1" applyProtection="1">
      <alignment horizontal="center" vertical="center"/>
      <protection locked="0"/>
    </xf>
    <xf numFmtId="0" fontId="25" fillId="10" borderId="1" xfId="2" applyNumberFormat="1" applyFont="1" applyFill="1" applyBorder="1" applyAlignment="1" applyProtection="1">
      <alignment horizontal="center" vertical="center" wrapText="1"/>
      <protection locked="0"/>
    </xf>
    <xf numFmtId="165" fontId="25" fillId="10" borderId="1" xfId="2" applyNumberFormat="1" applyFont="1" applyFill="1" applyBorder="1" applyAlignment="1" applyProtection="1">
      <alignment horizontal="center" vertical="center"/>
      <protection locked="0"/>
    </xf>
    <xf numFmtId="0" fontId="17" fillId="10" borderId="17" xfId="3" applyFont="1" applyFill="1" applyBorder="1" applyAlignment="1" applyProtection="1">
      <alignment horizontal="center"/>
      <protection locked="0"/>
    </xf>
    <xf numFmtId="165" fontId="25" fillId="5" borderId="34" xfId="2" applyNumberFormat="1" applyFont="1" applyBorder="1" applyAlignment="1" applyProtection="1">
      <alignment horizontal="center" vertical="center" wrapText="1"/>
      <protection locked="0"/>
    </xf>
    <xf numFmtId="0" fontId="17" fillId="10" borderId="1" xfId="3" applyFont="1" applyFill="1" applyBorder="1" applyAlignment="1" applyProtection="1">
      <alignment horizontal="center" vertical="center"/>
      <protection locked="0"/>
    </xf>
    <xf numFmtId="165" fontId="25" fillId="5" borderId="37" xfId="2" applyNumberFormat="1" applyFont="1" applyBorder="1" applyAlignment="1" applyProtection="1">
      <alignment horizontal="center" vertical="center" wrapText="1"/>
      <protection locked="0"/>
    </xf>
    <xf numFmtId="0" fontId="17" fillId="10" borderId="28" xfId="3" applyFont="1" applyFill="1" applyBorder="1" applyAlignment="1" applyProtection="1">
      <alignment horizontal="center" vertical="center"/>
      <protection locked="0"/>
    </xf>
    <xf numFmtId="165" fontId="25" fillId="5" borderId="1" xfId="2" applyNumberFormat="1" applyFont="1" applyBorder="1" applyAlignment="1" applyProtection="1">
      <alignment horizontal="center" vertical="center" wrapText="1"/>
      <protection locked="0"/>
    </xf>
    <xf numFmtId="0" fontId="18" fillId="10" borderId="34" xfId="2" applyFont="1" applyFill="1" applyBorder="1" applyAlignment="1" applyProtection="1">
      <alignment horizontal="center" vertical="center" wrapText="1"/>
      <protection locked="0"/>
    </xf>
    <xf numFmtId="0" fontId="18" fillId="10" borderId="1" xfId="2" applyFont="1" applyFill="1" applyBorder="1" applyAlignment="1" applyProtection="1">
      <alignment horizontal="center" vertical="center" wrapText="1"/>
      <protection locked="0"/>
    </xf>
    <xf numFmtId="0" fontId="18" fillId="10" borderId="37" xfId="2" applyFont="1" applyFill="1" applyBorder="1" applyAlignment="1" applyProtection="1">
      <alignment horizontal="center" vertical="center" wrapText="1"/>
      <protection locked="0"/>
    </xf>
    <xf numFmtId="0" fontId="18" fillId="10" borderId="28" xfId="2" applyFont="1" applyFill="1" applyBorder="1" applyAlignment="1" applyProtection="1">
      <alignment horizontal="center" vertical="center" wrapText="1"/>
      <protection locked="0"/>
    </xf>
    <xf numFmtId="0" fontId="18" fillId="10" borderId="51" xfId="2" applyFont="1" applyFill="1" applyBorder="1" applyAlignment="1" applyProtection="1">
      <alignment horizontal="center" vertical="center" wrapText="1"/>
      <protection locked="0"/>
    </xf>
    <xf numFmtId="0" fontId="18" fillId="10" borderId="40" xfId="2" applyFont="1" applyFill="1" applyBorder="1" applyAlignment="1" applyProtection="1">
      <alignment horizontal="center" vertical="center" wrapText="1"/>
      <protection locked="0"/>
    </xf>
    <xf numFmtId="165" fontId="47" fillId="5" borderId="64" xfId="2" applyNumberFormat="1" applyFont="1" applyBorder="1" applyAlignment="1" applyProtection="1">
      <alignment horizontal="center" vertical="center" wrapText="1"/>
      <protection locked="0"/>
    </xf>
    <xf numFmtId="0" fontId="48" fillId="10" borderId="64" xfId="3" applyFont="1" applyFill="1" applyBorder="1" applyAlignment="1" applyProtection="1">
      <alignment horizontal="center" vertical="center"/>
      <protection locked="0"/>
    </xf>
    <xf numFmtId="165" fontId="25" fillId="5" borderId="51" xfId="2" applyNumberFormat="1" applyFont="1" applyBorder="1" applyAlignment="1" applyProtection="1">
      <alignment horizontal="center" vertical="center" wrapText="1"/>
      <protection locked="0"/>
    </xf>
    <xf numFmtId="0" fontId="17" fillId="10" borderId="40" xfId="3" applyFont="1" applyFill="1" applyBorder="1" applyAlignment="1" applyProtection="1">
      <alignment horizontal="center" vertical="center"/>
      <protection locked="0"/>
    </xf>
    <xf numFmtId="165" fontId="47" fillId="5" borderId="1" xfId="2" applyNumberFormat="1" applyFont="1" applyBorder="1" applyAlignment="1" applyProtection="1">
      <alignment horizontal="center" vertical="center" wrapText="1"/>
      <protection locked="0"/>
    </xf>
    <xf numFmtId="0" fontId="49" fillId="10" borderId="34" xfId="2" applyFont="1" applyFill="1" applyBorder="1" applyAlignment="1" applyProtection="1">
      <alignment horizontal="center" vertical="center" wrapText="1"/>
      <protection locked="0"/>
    </xf>
    <xf numFmtId="0" fontId="49" fillId="10" borderId="1" xfId="2" applyFont="1" applyFill="1" applyBorder="1" applyAlignment="1" applyProtection="1">
      <alignment horizontal="center" vertical="center" wrapText="1"/>
      <protection locked="0"/>
    </xf>
    <xf numFmtId="0" fontId="49" fillId="10" borderId="37" xfId="2" applyFont="1" applyFill="1" applyBorder="1" applyAlignment="1" applyProtection="1">
      <alignment horizontal="center" vertical="center" wrapText="1"/>
      <protection locked="0"/>
    </xf>
    <xf numFmtId="0" fontId="49" fillId="10" borderId="28" xfId="2" applyFont="1" applyFill="1" applyBorder="1" applyAlignment="1" applyProtection="1">
      <alignment horizontal="center" vertical="center" wrapText="1"/>
      <protection locked="0"/>
    </xf>
    <xf numFmtId="0" fontId="49" fillId="10" borderId="65" xfId="2" applyFont="1" applyFill="1" applyBorder="1" applyAlignment="1" applyProtection="1">
      <alignment horizontal="center" vertical="center" wrapText="1"/>
      <protection locked="0"/>
    </xf>
    <xf numFmtId="0" fontId="49" fillId="10" borderId="64" xfId="2" applyFont="1" applyFill="1" applyBorder="1" applyAlignment="1" applyProtection="1">
      <alignment horizontal="center" vertical="center" wrapText="1"/>
      <protection locked="0"/>
    </xf>
    <xf numFmtId="0" fontId="49" fillId="10" borderId="51" xfId="2" applyFont="1" applyFill="1" applyBorder="1" applyAlignment="1" applyProtection="1">
      <alignment horizontal="center" vertical="center" wrapText="1"/>
      <protection locked="0"/>
    </xf>
    <xf numFmtId="0" fontId="49" fillId="10" borderId="40" xfId="2" applyFont="1" applyFill="1" applyBorder="1" applyAlignment="1" applyProtection="1">
      <alignment horizontal="center" vertical="center" wrapText="1"/>
      <protection locked="0"/>
    </xf>
    <xf numFmtId="0" fontId="28" fillId="7" borderId="40" xfId="3" applyFont="1" applyFill="1" applyBorder="1" applyAlignment="1">
      <alignment horizontal="center" vertical="center" wrapText="1"/>
    </xf>
    <xf numFmtId="0" fontId="26" fillId="10" borderId="1" xfId="3" applyFont="1" applyFill="1" applyBorder="1" applyAlignment="1" applyProtection="1">
      <alignment horizontal="center" vertical="center" wrapText="1"/>
      <protection locked="0"/>
    </xf>
    <xf numFmtId="0" fontId="18" fillId="10" borderId="1" xfId="3" applyFont="1" applyFill="1" applyBorder="1" applyAlignment="1" applyProtection="1">
      <alignment horizontal="center" vertical="center" wrapText="1"/>
      <protection locked="0"/>
    </xf>
    <xf numFmtId="0" fontId="18" fillId="10" borderId="28" xfId="3" applyFont="1" applyFill="1" applyBorder="1" applyAlignment="1" applyProtection="1">
      <alignment horizontal="center" vertical="center" wrapText="1"/>
      <protection locked="0"/>
    </xf>
    <xf numFmtId="0" fontId="18" fillId="10" borderId="64" xfId="3" applyFont="1" applyFill="1" applyBorder="1" applyAlignment="1" applyProtection="1">
      <alignment horizontal="center" vertical="center" wrapText="1"/>
      <protection locked="0"/>
    </xf>
    <xf numFmtId="0" fontId="18" fillId="10" borderId="40" xfId="3" applyFont="1" applyFill="1" applyBorder="1" applyAlignment="1" applyProtection="1">
      <alignment horizontal="center" vertical="center" wrapText="1"/>
      <protection locked="0"/>
    </xf>
    <xf numFmtId="0" fontId="45" fillId="10" borderId="1" xfId="3" applyFont="1" applyFill="1" applyBorder="1" applyAlignment="1" applyProtection="1">
      <alignment horizontal="center" vertical="center" wrapText="1"/>
      <protection locked="0"/>
    </xf>
    <xf numFmtId="165" fontId="48" fillId="10" borderId="1" xfId="3" applyNumberFormat="1" applyFont="1" applyFill="1" applyBorder="1" applyAlignment="1" applyProtection="1">
      <alignment horizontal="center"/>
      <protection locked="0"/>
    </xf>
    <xf numFmtId="0" fontId="50" fillId="6" borderId="0" xfId="3" applyFont="1" applyFill="1" applyAlignment="1">
      <alignment vertical="center" wrapText="1"/>
    </xf>
    <xf numFmtId="0" fontId="45" fillId="10" borderId="28" xfId="3" applyFont="1" applyFill="1" applyBorder="1" applyAlignment="1" applyProtection="1">
      <alignment horizontal="center" vertical="center" wrapText="1"/>
      <protection locked="0"/>
    </xf>
    <xf numFmtId="165" fontId="17" fillId="10" borderId="1" xfId="3" applyNumberFormat="1" applyFont="1" applyFill="1" applyBorder="1" applyAlignment="1" applyProtection="1">
      <alignment horizontal="center"/>
      <protection locked="0"/>
    </xf>
    <xf numFmtId="0" fontId="2" fillId="0" borderId="8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82"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2" xfId="0" applyFont="1" applyBorder="1" applyAlignment="1">
      <alignment horizontal="center" vertical="center" wrapText="1"/>
    </xf>
    <xf numFmtId="164" fontId="22" fillId="4" borderId="15" xfId="3" applyNumberFormat="1" applyFont="1" applyFill="1" applyBorder="1" applyAlignment="1">
      <alignment horizontal="center" vertical="center"/>
    </xf>
    <xf numFmtId="0" fontId="23" fillId="7" borderId="18" xfId="3" applyFont="1" applyFill="1" applyBorder="1" applyAlignment="1">
      <alignment horizontal="center" vertical="center" wrapText="1"/>
    </xf>
    <xf numFmtId="0" fontId="54" fillId="7" borderId="113" xfId="3" applyFont="1" applyFill="1" applyBorder="1" applyAlignment="1">
      <alignment horizontal="center" vertical="center" wrapText="1"/>
    </xf>
    <xf numFmtId="0" fontId="16" fillId="6" borderId="54" xfId="3" applyFill="1" applyBorder="1"/>
    <xf numFmtId="0" fontId="22" fillId="7" borderId="28" xfId="3" applyFont="1" applyFill="1" applyBorder="1" applyAlignment="1">
      <alignment horizontal="left"/>
    </xf>
    <xf numFmtId="0" fontId="17" fillId="6" borderId="68" xfId="3" applyFont="1" applyFill="1" applyBorder="1"/>
    <xf numFmtId="0" fontId="17" fillId="6" borderId="66" xfId="3" applyFont="1" applyFill="1" applyBorder="1"/>
    <xf numFmtId="0" fontId="28" fillId="7" borderId="114" xfId="3" applyFont="1" applyFill="1" applyBorder="1" applyAlignment="1">
      <alignment horizontal="center" vertical="center" wrapText="1"/>
    </xf>
    <xf numFmtId="0" fontId="19" fillId="6" borderId="112" xfId="3" applyFont="1" applyFill="1" applyBorder="1" applyAlignment="1">
      <alignment horizontal="center"/>
    </xf>
    <xf numFmtId="0" fontId="49" fillId="10" borderId="81" xfId="3" applyFont="1" applyFill="1" applyBorder="1" applyAlignment="1" applyProtection="1">
      <alignment horizontal="center" vertical="center" wrapText="1"/>
      <protection locked="0"/>
    </xf>
    <xf numFmtId="0" fontId="45" fillId="10" borderId="81" xfId="3" applyFont="1" applyFill="1" applyBorder="1" applyAlignment="1" applyProtection="1">
      <alignment horizontal="center" vertical="center" wrapText="1"/>
      <protection locked="0"/>
    </xf>
    <xf numFmtId="0" fontId="17" fillId="6" borderId="88" xfId="3" applyFont="1" applyFill="1" applyBorder="1"/>
    <xf numFmtId="0" fontId="57" fillId="9" borderId="115" xfId="3" applyFont="1" applyFill="1" applyBorder="1" applyAlignment="1">
      <alignment horizontal="left" vertical="center" wrapText="1"/>
    </xf>
    <xf numFmtId="0" fontId="46" fillId="7" borderId="115" xfId="3" applyFont="1" applyFill="1" applyBorder="1" applyAlignment="1">
      <alignment horizontal="left" vertical="center" wrapText="1"/>
    </xf>
    <xf numFmtId="0" fontId="46" fillId="7" borderId="115" xfId="3" applyFont="1" applyFill="1" applyBorder="1" applyAlignment="1">
      <alignment horizontal="left" vertical="center"/>
    </xf>
    <xf numFmtId="0" fontId="46" fillId="7" borderId="116" xfId="3" applyFont="1" applyFill="1" applyBorder="1" applyAlignment="1">
      <alignment horizontal="left"/>
    </xf>
    <xf numFmtId="0" fontId="49" fillId="10" borderId="34" xfId="3" applyFont="1" applyFill="1" applyBorder="1" applyAlignment="1" applyProtection="1">
      <alignment horizontal="center" vertical="center" wrapText="1"/>
      <protection locked="0"/>
    </xf>
    <xf numFmtId="0" fontId="17" fillId="6" borderId="117" xfId="3" applyFont="1" applyFill="1" applyBorder="1"/>
    <xf numFmtId="0" fontId="16" fillId="6" borderId="88" xfId="3" applyFill="1" applyBorder="1"/>
    <xf numFmtId="0" fontId="22" fillId="7" borderId="0" xfId="3" applyFont="1" applyFill="1" applyAlignment="1">
      <alignment horizontal="center" vertical="center" wrapText="1"/>
    </xf>
    <xf numFmtId="0" fontId="22" fillId="7" borderId="120" xfId="3" applyFont="1" applyFill="1" applyBorder="1" applyAlignment="1">
      <alignment horizontal="center" vertical="center" wrapText="1"/>
    </xf>
    <xf numFmtId="0" fontId="22" fillId="7" borderId="115" xfId="3" applyFont="1" applyFill="1" applyBorder="1" applyAlignment="1">
      <alignment horizontal="left" vertical="center" wrapText="1"/>
    </xf>
    <xf numFmtId="0" fontId="22" fillId="7" borderId="115" xfId="3" applyFont="1" applyFill="1" applyBorder="1" applyAlignment="1">
      <alignment horizontal="left" vertical="center"/>
    </xf>
    <xf numFmtId="0" fontId="22" fillId="7" borderId="121" xfId="3" applyFont="1" applyFill="1" applyBorder="1" applyAlignment="1">
      <alignment horizontal="left"/>
    </xf>
    <xf numFmtId="0" fontId="17" fillId="6" borderId="125" xfId="3" applyFont="1" applyFill="1" applyBorder="1"/>
    <xf numFmtId="0" fontId="22" fillId="7" borderId="84" xfId="3" applyFont="1" applyFill="1" applyBorder="1" applyAlignment="1">
      <alignment horizontal="left"/>
    </xf>
    <xf numFmtId="0" fontId="24" fillId="9" borderId="115" xfId="3" applyFont="1" applyFill="1" applyBorder="1" applyAlignment="1">
      <alignment horizontal="left" vertical="center" wrapText="1"/>
    </xf>
    <xf numFmtId="0" fontId="18" fillId="10" borderId="81" xfId="3" applyFont="1" applyFill="1" applyBorder="1" applyAlignment="1" applyProtection="1">
      <alignment horizontal="center" vertical="center" wrapText="1"/>
      <protection locked="0"/>
    </xf>
    <xf numFmtId="0" fontId="18" fillId="10" borderId="34" xfId="3" applyFont="1" applyFill="1" applyBorder="1" applyAlignment="1" applyProtection="1">
      <alignment horizontal="center" vertical="center" wrapText="1"/>
      <protection locked="0"/>
    </xf>
    <xf numFmtId="0" fontId="26" fillId="10" borderId="34" xfId="3" applyFont="1" applyFill="1" applyBorder="1" applyAlignment="1" applyProtection="1">
      <alignment horizontal="center" vertical="center" wrapText="1"/>
      <protection locked="0"/>
    </xf>
    <xf numFmtId="0" fontId="26" fillId="10" borderId="81" xfId="3" applyFont="1" applyFill="1" applyBorder="1" applyAlignment="1" applyProtection="1">
      <alignment horizontal="center" vertical="center" wrapText="1"/>
      <protection locked="0"/>
    </xf>
    <xf numFmtId="0" fontId="37" fillId="6" borderId="43" xfId="3" applyFont="1" applyFill="1" applyBorder="1" applyAlignment="1">
      <alignment horizontal="center" vertical="center"/>
    </xf>
    <xf numFmtId="0" fontId="16" fillId="6" borderId="130" xfId="3" applyFill="1" applyBorder="1"/>
    <xf numFmtId="0" fontId="58" fillId="7" borderId="87" xfId="3" applyFont="1" applyFill="1" applyBorder="1" applyAlignment="1">
      <alignment horizontal="center" vertical="center" wrapText="1"/>
    </xf>
    <xf numFmtId="164" fontId="15" fillId="10" borderId="1" xfId="2" applyNumberFormat="1" applyFill="1" applyBorder="1" applyAlignment="1" applyProtection="1">
      <alignment horizontal="center" vertical="center" wrapText="1"/>
      <protection locked="0"/>
    </xf>
    <xf numFmtId="0" fontId="15" fillId="10" borderId="1" xfId="2" applyNumberFormat="1" applyFill="1" applyBorder="1" applyAlignment="1" applyProtection="1">
      <alignment horizontal="center" vertical="center" wrapText="1"/>
      <protection locked="0"/>
    </xf>
    <xf numFmtId="0" fontId="17" fillId="10" borderId="17" xfId="3" applyFont="1" applyFill="1" applyBorder="1" applyAlignment="1" applyProtection="1">
      <alignment horizontal="center" vertical="center"/>
      <protection locked="0"/>
    </xf>
    <xf numFmtId="0" fontId="18" fillId="10" borderId="12" xfId="3" applyFont="1" applyFill="1" applyBorder="1" applyAlignment="1" applyProtection="1">
      <alignment horizontal="center" vertical="center"/>
      <protection locked="0"/>
    </xf>
    <xf numFmtId="0" fontId="18" fillId="10" borderId="15" xfId="3" applyFont="1" applyFill="1" applyBorder="1" applyAlignment="1" applyProtection="1">
      <alignment horizontal="center" vertical="center"/>
      <protection locked="0"/>
    </xf>
    <xf numFmtId="0" fontId="16" fillId="10" borderId="1" xfId="3" applyFill="1" applyBorder="1" applyAlignment="1" applyProtection="1">
      <alignment horizontal="center" vertical="center"/>
      <protection locked="0"/>
    </xf>
    <xf numFmtId="0" fontId="60" fillId="16" borderId="140" xfId="0" applyFont="1" applyFill="1" applyBorder="1" applyAlignment="1">
      <alignment horizontal="center" vertical="center" wrapText="1"/>
    </xf>
    <xf numFmtId="0" fontId="2" fillId="6" borderId="0" xfId="0" applyFont="1" applyFill="1" applyAlignment="1">
      <alignment vertical="center"/>
    </xf>
    <xf numFmtId="0" fontId="4" fillId="6" borderId="0" xfId="1" applyFont="1" applyFill="1" applyBorder="1" applyAlignment="1">
      <alignment horizontal="center" vertical="center" wrapText="1"/>
    </xf>
    <xf numFmtId="0" fontId="10" fillId="2" borderId="141" xfId="0" applyFont="1" applyFill="1" applyBorder="1" applyAlignment="1">
      <alignment horizontal="center" vertical="center"/>
    </xf>
    <xf numFmtId="0" fontId="9" fillId="0" borderId="1" xfId="0" applyFont="1" applyBorder="1" applyAlignment="1">
      <alignment horizontal="left" vertical="center" wrapText="1" indent="1"/>
    </xf>
    <xf numFmtId="0" fontId="9" fillId="0" borderId="84"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96" xfId="0" applyFont="1" applyBorder="1" applyAlignment="1">
      <alignment horizontal="left" vertical="center" wrapText="1" indent="1"/>
    </xf>
    <xf numFmtId="0" fontId="8" fillId="0" borderId="70" xfId="0" applyFont="1" applyBorder="1" applyAlignment="1">
      <alignment horizontal="left" vertical="center" wrapText="1" indent="1"/>
    </xf>
    <xf numFmtId="0" fontId="8" fillId="0" borderId="91" xfId="0" applyFont="1" applyBorder="1" applyAlignment="1">
      <alignment horizontal="left" vertical="center" wrapText="1" indent="1"/>
    </xf>
    <xf numFmtId="0" fontId="8" fillId="0" borderId="92" xfId="0" applyFont="1" applyBorder="1" applyAlignment="1">
      <alignment horizontal="left" vertical="center" wrapText="1" indent="1"/>
    </xf>
    <xf numFmtId="0" fontId="8" fillId="0" borderId="80" xfId="0" applyFont="1" applyBorder="1" applyAlignment="1">
      <alignment horizontal="left" vertical="center" wrapText="1" indent="1"/>
    </xf>
    <xf numFmtId="0" fontId="8" fillId="0" borderId="72" xfId="0" applyFont="1" applyBorder="1" applyAlignment="1">
      <alignment horizontal="left" vertical="center" wrapText="1" indent="1"/>
    </xf>
    <xf numFmtId="0" fontId="9" fillId="0" borderId="25" xfId="0" applyFont="1" applyBorder="1" applyAlignment="1">
      <alignment horizontal="left" vertical="center" wrapText="1" indent="1"/>
    </xf>
    <xf numFmtId="0" fontId="9" fillId="0" borderId="89" xfId="0" applyFont="1" applyBorder="1" applyAlignment="1">
      <alignment horizontal="left" vertical="center" wrapText="1" indent="1"/>
    </xf>
    <xf numFmtId="0" fontId="8" fillId="0" borderId="87" xfId="0" applyFont="1" applyBorder="1" applyAlignment="1">
      <alignment horizontal="left" vertical="center" wrapText="1" indent="1"/>
    </xf>
    <xf numFmtId="0" fontId="8" fillId="0" borderId="83" xfId="0" applyFont="1" applyBorder="1" applyAlignment="1">
      <alignment horizontal="left" vertical="center" wrapText="1" indent="1"/>
    </xf>
    <xf numFmtId="0" fontId="9" fillId="0" borderId="81" xfId="0" applyFont="1" applyBorder="1" applyAlignment="1">
      <alignment horizontal="left" vertical="center" wrapText="1" indent="1"/>
    </xf>
    <xf numFmtId="0" fontId="8" fillId="0" borderId="81" xfId="0" applyFont="1" applyBorder="1" applyAlignment="1">
      <alignment horizontal="left" vertical="center" wrapText="1" indent="1"/>
    </xf>
    <xf numFmtId="0" fontId="5" fillId="0" borderId="81" xfId="0" applyFont="1" applyBorder="1" applyAlignment="1">
      <alignment horizontal="left" vertical="center" wrapText="1" indent="1"/>
    </xf>
    <xf numFmtId="0" fontId="69" fillId="6" borderId="36" xfId="0" applyFont="1" applyFill="1" applyBorder="1" applyAlignment="1">
      <alignment horizontal="left" vertical="center" wrapText="1" indent="1"/>
    </xf>
    <xf numFmtId="0" fontId="69" fillId="6" borderId="36" xfId="0" applyFont="1" applyFill="1" applyBorder="1" applyAlignment="1">
      <alignment horizontal="left" vertical="center" indent="1"/>
    </xf>
    <xf numFmtId="0" fontId="2" fillId="0" borderId="36" xfId="0" applyFont="1" applyBorder="1" applyAlignment="1">
      <alignment horizontal="left" vertical="center" wrapText="1" indent="1"/>
    </xf>
    <xf numFmtId="0" fontId="2" fillId="0" borderId="140" xfId="0" applyFont="1" applyBorder="1" applyAlignment="1">
      <alignment horizontal="left" vertical="center" wrapText="1" indent="1"/>
    </xf>
    <xf numFmtId="0" fontId="5" fillId="6" borderId="107" xfId="0" applyFont="1" applyFill="1" applyBorder="1" applyAlignment="1">
      <alignment horizontal="left" vertical="center" wrapText="1" indent="1"/>
    </xf>
    <xf numFmtId="0" fontId="2" fillId="6" borderId="64" xfId="0" applyFont="1" applyFill="1" applyBorder="1" applyAlignment="1">
      <alignment horizontal="left" vertical="center" wrapText="1" indent="1"/>
    </xf>
    <xf numFmtId="0" fontId="5" fillId="6" borderId="108" xfId="0" applyFont="1" applyFill="1" applyBorder="1" applyAlignment="1">
      <alignment horizontal="left" vertical="center" wrapText="1" indent="1"/>
    </xf>
    <xf numFmtId="0" fontId="2" fillId="6" borderId="75" xfId="0" applyFont="1" applyFill="1" applyBorder="1" applyAlignment="1">
      <alignment horizontal="left" vertical="center" wrapText="1" indent="1"/>
    </xf>
    <xf numFmtId="3" fontId="9" fillId="4" borderId="1" xfId="0" applyNumberFormat="1" applyFont="1" applyFill="1" applyBorder="1" applyAlignment="1" applyProtection="1">
      <alignment horizontal="center" vertical="center" wrapText="1"/>
      <protection locked="0"/>
    </xf>
    <xf numFmtId="3" fontId="9" fillId="4" borderId="33" xfId="0" applyNumberFormat="1" applyFont="1" applyFill="1" applyBorder="1" applyAlignment="1" applyProtection="1">
      <alignment horizontal="center" vertical="center" wrapText="1"/>
      <protection locked="0"/>
    </xf>
    <xf numFmtId="0" fontId="2" fillId="4" borderId="82" xfId="0" applyFont="1" applyFill="1" applyBorder="1" applyAlignment="1" applyProtection="1">
      <alignment horizontal="left" vertical="center" wrapText="1" indent="1"/>
      <protection locked="0"/>
    </xf>
    <xf numFmtId="3" fontId="8" fillId="4" borderId="84" xfId="0" applyNumberFormat="1" applyFont="1" applyFill="1" applyBorder="1" applyAlignment="1">
      <alignment horizontal="center" vertical="center" wrapText="1"/>
    </xf>
    <xf numFmtId="3" fontId="8" fillId="4" borderId="89" xfId="0" applyNumberFormat="1" applyFont="1" applyFill="1" applyBorder="1" applyAlignment="1">
      <alignment horizontal="center" vertical="center" wrapText="1"/>
    </xf>
    <xf numFmtId="0" fontId="2" fillId="4" borderId="85"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indent="1"/>
      <protection locked="0"/>
    </xf>
    <xf numFmtId="0" fontId="2" fillId="4" borderId="1" xfId="0" applyFont="1" applyFill="1" applyBorder="1" applyAlignment="1" applyProtection="1">
      <alignment horizontal="left" vertical="center" wrapText="1" indent="1"/>
      <protection locked="0"/>
    </xf>
    <xf numFmtId="0" fontId="9" fillId="4" borderId="84" xfId="0" applyFont="1" applyFill="1" applyBorder="1" applyAlignment="1" applyProtection="1">
      <alignment horizontal="left" vertical="center" wrapText="1" indent="1"/>
      <protection locked="0"/>
    </xf>
    <xf numFmtId="0" fontId="2" fillId="4" borderId="84" xfId="0" applyFont="1" applyFill="1" applyBorder="1" applyAlignment="1" applyProtection="1">
      <alignment horizontal="left" vertical="center" wrapText="1" indent="1"/>
      <protection locked="0"/>
    </xf>
    <xf numFmtId="0" fontId="2" fillId="4" borderId="85" xfId="0" applyFont="1" applyFill="1" applyBorder="1" applyAlignment="1" applyProtection="1">
      <alignment horizontal="left" vertical="center" wrapText="1" indent="1"/>
      <protection locked="0"/>
    </xf>
    <xf numFmtId="0" fontId="69" fillId="6" borderId="145" xfId="0" applyFont="1" applyFill="1" applyBorder="1" applyAlignment="1">
      <alignment horizontal="left" vertical="center" wrapText="1" indent="1"/>
    </xf>
    <xf numFmtId="0" fontId="1" fillId="6" borderId="0" xfId="1" applyFill="1" applyBorder="1" applyAlignment="1">
      <alignment horizontal="center" vertical="center" wrapText="1"/>
    </xf>
    <xf numFmtId="0" fontId="6" fillId="0" borderId="142" xfId="0" applyFont="1" applyBorder="1" applyAlignment="1">
      <alignment horizontal="left" vertical="center" wrapText="1" indent="1"/>
    </xf>
    <xf numFmtId="0" fontId="6" fillId="0" borderId="143" xfId="0" applyFont="1" applyBorder="1" applyAlignment="1">
      <alignment horizontal="left" vertical="center" wrapText="1" indent="1"/>
    </xf>
    <xf numFmtId="0" fontId="6" fillId="0" borderId="144" xfId="0" applyFont="1" applyBorder="1" applyAlignment="1">
      <alignment horizontal="left" vertical="center" wrapText="1" indent="1"/>
    </xf>
    <xf numFmtId="0" fontId="70" fillId="6" borderId="0" xfId="1" applyFont="1" applyFill="1" applyBorder="1" applyAlignment="1">
      <alignment horizontal="center" vertical="center" wrapText="1"/>
    </xf>
    <xf numFmtId="0" fontId="2" fillId="6" borderId="62" xfId="0" applyFont="1" applyFill="1" applyBorder="1" applyAlignment="1">
      <alignment horizontal="center" vertical="center"/>
    </xf>
    <xf numFmtId="0" fontId="2" fillId="6" borderId="63" xfId="0" applyFont="1" applyFill="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2" borderId="93" xfId="0" applyFont="1" applyFill="1" applyBorder="1" applyAlignment="1">
      <alignment horizontal="center" vertical="center"/>
    </xf>
    <xf numFmtId="0" fontId="11" fillId="2" borderId="66" xfId="0" applyFont="1" applyFill="1" applyBorder="1" applyAlignment="1">
      <alignment horizontal="center" vertical="center"/>
    </xf>
    <xf numFmtId="0" fontId="11" fillId="2" borderId="90" xfId="0" applyFont="1" applyFill="1" applyBorder="1" applyAlignment="1">
      <alignment horizontal="center" vertical="center"/>
    </xf>
    <xf numFmtId="0" fontId="7" fillId="2" borderId="142" xfId="0" applyFont="1" applyFill="1" applyBorder="1" applyAlignment="1">
      <alignment horizontal="center" vertical="center" wrapText="1"/>
    </xf>
    <xf numFmtId="0" fontId="7" fillId="2" borderId="143" xfId="0" applyFont="1" applyFill="1" applyBorder="1" applyAlignment="1">
      <alignment horizontal="center" vertical="center" wrapText="1"/>
    </xf>
    <xf numFmtId="0" fontId="7" fillId="2" borderId="144" xfId="0" applyFont="1" applyFill="1" applyBorder="1" applyAlignment="1">
      <alignment horizontal="center" vertical="center" wrapText="1"/>
    </xf>
    <xf numFmtId="0" fontId="3" fillId="0" borderId="0" xfId="1" applyFont="1" applyBorder="1" applyAlignment="1">
      <alignment horizontal="center" vertical="center" wrapText="1"/>
    </xf>
    <xf numFmtId="0" fontId="3" fillId="0" borderId="0" xfId="1" applyFont="1" applyAlignment="1">
      <alignment horizontal="center" vertical="center" wrapText="1"/>
    </xf>
    <xf numFmtId="0" fontId="9" fillId="4" borderId="65" xfId="0" applyFont="1" applyFill="1" applyBorder="1" applyAlignment="1" applyProtection="1">
      <alignment horizontal="left" vertical="center" wrapText="1" indent="1"/>
      <protection locked="0"/>
    </xf>
    <xf numFmtId="0" fontId="9" fillId="4" borderId="64" xfId="0" applyFont="1" applyFill="1" applyBorder="1" applyAlignment="1" applyProtection="1">
      <alignment horizontal="left" vertical="center" wrapText="1" indent="1"/>
      <protection locked="0"/>
    </xf>
    <xf numFmtId="0" fontId="9" fillId="4" borderId="71" xfId="0" applyFont="1" applyFill="1" applyBorder="1" applyAlignment="1" applyProtection="1">
      <alignment horizontal="left" vertical="center" wrapText="1" indent="1"/>
      <protection locked="0"/>
    </xf>
    <xf numFmtId="0" fontId="2" fillId="4" borderId="64" xfId="0" applyFont="1" applyFill="1" applyBorder="1" applyAlignment="1" applyProtection="1">
      <alignment horizontal="left" vertical="center" wrapText="1" indent="1"/>
      <protection locked="0"/>
    </xf>
    <xf numFmtId="0" fontId="2" fillId="4" borderId="71" xfId="0" applyFont="1" applyFill="1" applyBorder="1" applyAlignment="1" applyProtection="1">
      <alignment horizontal="left" vertical="center" wrapText="1" indent="1"/>
      <protection locked="0"/>
    </xf>
    <xf numFmtId="0" fontId="2" fillId="4" borderId="75" xfId="0" applyFont="1" applyFill="1" applyBorder="1" applyAlignment="1" applyProtection="1">
      <alignment horizontal="left" vertical="center" wrapText="1" indent="1"/>
      <protection locked="0"/>
    </xf>
    <xf numFmtId="0" fontId="2" fillId="4" borderId="76" xfId="0" applyFont="1" applyFill="1" applyBorder="1" applyAlignment="1" applyProtection="1">
      <alignment horizontal="left" vertical="center" wrapText="1" indent="1"/>
      <protection locked="0"/>
    </xf>
    <xf numFmtId="0" fontId="5" fillId="3" borderId="65"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61" fillId="17" borderId="77" xfId="0" applyFont="1" applyFill="1" applyBorder="1" applyAlignment="1">
      <alignment horizontal="center" vertical="center" wrapText="1"/>
    </xf>
    <xf numFmtId="0" fontId="61" fillId="17" borderId="78" xfId="0" applyFont="1" applyFill="1" applyBorder="1" applyAlignment="1">
      <alignment horizontal="center" vertical="center" wrapText="1"/>
    </xf>
    <xf numFmtId="0" fontId="61" fillId="17" borderId="7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9" fillId="0" borderId="1" xfId="0" applyFont="1" applyBorder="1" applyAlignment="1">
      <alignment horizontal="left" vertical="center" wrapText="1" indent="1"/>
    </xf>
    <xf numFmtId="0" fontId="2" fillId="4" borderId="33" xfId="0" applyFont="1" applyFill="1" applyBorder="1" applyAlignment="1" applyProtection="1">
      <alignment horizontal="left" vertical="center" wrapText="1"/>
      <protection locked="0"/>
    </xf>
    <xf numFmtId="0" fontId="2" fillId="4" borderId="34" xfId="0" applyFont="1" applyFill="1" applyBorder="1" applyAlignment="1" applyProtection="1">
      <alignment horizontal="left" vertical="center" wrapText="1"/>
      <protection locked="0"/>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3" borderId="33" xfId="0" applyFont="1" applyFill="1" applyBorder="1" applyAlignment="1">
      <alignment horizontal="center" vertical="center" wrapText="1"/>
    </xf>
    <xf numFmtId="0" fontId="11" fillId="17" borderId="67"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11" fillId="17" borderId="69" xfId="0" applyFont="1" applyFill="1" applyBorder="1" applyAlignment="1">
      <alignment horizontal="center" vertical="center" wrapText="1"/>
    </xf>
    <xf numFmtId="0" fontId="12" fillId="17" borderId="93" xfId="0" applyFont="1" applyFill="1" applyBorder="1" applyAlignment="1">
      <alignment horizontal="center" vertical="center"/>
    </xf>
    <xf numFmtId="0" fontId="12" fillId="17" borderId="66" xfId="0" applyFont="1" applyFill="1" applyBorder="1" applyAlignment="1">
      <alignment horizontal="center" vertical="center"/>
    </xf>
    <xf numFmtId="0" fontId="12" fillId="17" borderId="90" xfId="0" applyFont="1" applyFill="1" applyBorder="1" applyAlignment="1">
      <alignment horizontal="center" vertical="center"/>
    </xf>
    <xf numFmtId="0" fontId="6" fillId="0" borderId="93" xfId="0" applyFont="1" applyBorder="1" applyAlignment="1">
      <alignment horizontal="left" vertical="center" wrapText="1" indent="1"/>
    </xf>
    <xf numFmtId="0" fontId="6" fillId="0" borderId="66" xfId="0" applyFont="1" applyBorder="1" applyAlignment="1">
      <alignment horizontal="left" vertical="center" wrapText="1" indent="1"/>
    </xf>
    <xf numFmtId="0" fontId="6" fillId="0" borderId="90" xfId="0" applyFont="1" applyBorder="1" applyAlignment="1">
      <alignment horizontal="left" vertical="center" wrapText="1" indent="1"/>
    </xf>
    <xf numFmtId="0" fontId="69" fillId="4" borderId="94" xfId="0" applyFont="1" applyFill="1" applyBorder="1" applyAlignment="1" applyProtection="1">
      <alignment horizontal="center" vertical="center" wrapText="1"/>
      <protection locked="0"/>
    </xf>
    <xf numFmtId="0" fontId="69" fillId="4" borderId="98" xfId="0" applyFont="1" applyFill="1" applyBorder="1" applyAlignment="1" applyProtection="1">
      <alignment horizontal="center" vertical="center" wrapText="1"/>
      <protection locked="0"/>
    </xf>
    <xf numFmtId="0" fontId="5" fillId="3" borderId="70" xfId="0" applyFont="1" applyFill="1" applyBorder="1" applyAlignment="1">
      <alignment horizontal="center" vertical="center" wrapText="1"/>
    </xf>
    <xf numFmtId="0" fontId="5" fillId="3" borderId="111" xfId="0" applyFont="1" applyFill="1" applyBorder="1" applyAlignment="1">
      <alignment horizontal="center" vertical="center" wrapText="1"/>
    </xf>
    <xf numFmtId="0" fontId="61" fillId="17" borderId="67" xfId="0" applyFont="1" applyFill="1" applyBorder="1" applyAlignment="1">
      <alignment horizontal="center" vertical="center" wrapText="1"/>
    </xf>
    <xf numFmtId="0" fontId="61" fillId="17" borderId="68" xfId="0" applyFont="1" applyFill="1" applyBorder="1" applyAlignment="1">
      <alignment horizontal="center" vertical="center" wrapText="1"/>
    </xf>
    <xf numFmtId="0" fontId="61" fillId="17" borderId="69" xfId="0" applyFont="1" applyFill="1" applyBorder="1" applyAlignment="1">
      <alignment horizontal="center" vertical="center" wrapText="1"/>
    </xf>
    <xf numFmtId="0" fontId="71" fillId="18" borderId="104" xfId="0" applyFont="1" applyFill="1" applyBorder="1" applyAlignment="1">
      <alignment horizontal="center" vertical="center" wrapText="1"/>
    </xf>
    <xf numFmtId="0" fontId="71" fillId="18" borderId="105" xfId="0" applyFont="1" applyFill="1" applyBorder="1" applyAlignment="1">
      <alignment horizontal="center" vertical="center" wrapText="1"/>
    </xf>
    <xf numFmtId="0" fontId="71" fillId="18" borderId="10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4" borderId="94" xfId="0" applyFont="1" applyFill="1" applyBorder="1" applyAlignment="1" applyProtection="1">
      <alignment horizontal="center" vertical="center" wrapText="1"/>
      <protection locked="0"/>
    </xf>
    <xf numFmtId="0" fontId="2" fillId="4" borderId="98" xfId="0" applyFont="1" applyFill="1" applyBorder="1" applyAlignment="1" applyProtection="1">
      <alignment horizontal="center" vertical="center" wrapText="1"/>
      <protection locked="0"/>
    </xf>
    <xf numFmtId="0" fontId="2" fillId="4" borderId="109" xfId="0" applyFont="1" applyFill="1" applyBorder="1" applyAlignment="1" applyProtection="1">
      <alignment horizontal="center" vertical="center" wrapText="1"/>
      <protection locked="0"/>
    </xf>
    <xf numFmtId="0" fontId="2" fillId="4" borderId="110" xfId="0" applyFont="1" applyFill="1" applyBorder="1" applyAlignment="1" applyProtection="1">
      <alignment horizontal="center" vertical="center" wrapText="1"/>
      <protection locked="0"/>
    </xf>
    <xf numFmtId="0" fontId="9" fillId="4" borderId="33" xfId="0" applyFont="1" applyFill="1" applyBorder="1" applyAlignment="1" applyProtection="1">
      <alignment horizontal="left" vertical="center" wrapText="1" indent="1"/>
      <protection locked="0"/>
    </xf>
    <xf numFmtId="0" fontId="9" fillId="4" borderId="20" xfId="0" applyFont="1" applyFill="1" applyBorder="1" applyAlignment="1" applyProtection="1">
      <alignment horizontal="left" vertical="center" wrapText="1" indent="1"/>
      <protection locked="0"/>
    </xf>
    <xf numFmtId="0" fontId="9" fillId="0" borderId="64" xfId="0" applyFont="1" applyBorder="1" applyAlignment="1">
      <alignment horizontal="left" vertical="center" wrapText="1" indent="1"/>
    </xf>
    <xf numFmtId="0" fontId="7" fillId="14" borderId="88" xfId="0" applyFont="1" applyFill="1" applyBorder="1" applyAlignment="1">
      <alignment horizontal="center" vertical="center" wrapText="1"/>
    </xf>
    <xf numFmtId="0" fontId="7" fillId="14" borderId="0" xfId="0" applyFont="1" applyFill="1" applyAlignment="1">
      <alignment horizontal="center" vertical="center" wrapText="1"/>
    </xf>
    <xf numFmtId="0" fontId="7" fillId="14" borderId="86" xfId="0" applyFont="1" applyFill="1" applyBorder="1" applyAlignment="1">
      <alignment horizontal="center" vertical="center" wrapText="1"/>
    </xf>
    <xf numFmtId="0" fontId="2" fillId="4" borderId="102" xfId="0" applyFont="1" applyFill="1" applyBorder="1" applyAlignment="1" applyProtection="1">
      <alignment horizontal="left" vertical="center" wrapText="1" indent="1"/>
      <protection locked="0"/>
    </xf>
    <xf numFmtId="0" fontId="61" fillId="17" borderId="8" xfId="0" applyFont="1" applyFill="1" applyBorder="1" applyAlignment="1">
      <alignment horizontal="center" vertical="center" wrapText="1"/>
    </xf>
    <xf numFmtId="0" fontId="61" fillId="17" borderId="9"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13" fillId="0" borderId="1"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4" borderId="89" xfId="0" applyFont="1" applyFill="1" applyBorder="1" applyAlignment="1" applyProtection="1">
      <alignment horizontal="left" vertical="center" wrapText="1" indent="1"/>
      <protection locked="0"/>
    </xf>
    <xf numFmtId="0" fontId="9" fillId="4" borderId="103" xfId="0" applyFont="1" applyFill="1" applyBorder="1" applyAlignment="1" applyProtection="1">
      <alignment horizontal="left" vertical="center" wrapText="1" indent="1"/>
      <protection locked="0"/>
    </xf>
    <xf numFmtId="0" fontId="2" fillId="4" borderId="89" xfId="0" applyFont="1" applyFill="1" applyBorder="1" applyAlignment="1" applyProtection="1">
      <alignment horizontal="left" vertical="center" wrapText="1"/>
      <protection locked="0"/>
    </xf>
    <xf numFmtId="0" fontId="2" fillId="4" borderId="101" xfId="0" applyFont="1" applyFill="1" applyBorder="1" applyAlignment="1" applyProtection="1">
      <alignment horizontal="left" vertical="center" wrapText="1"/>
      <protection locked="0"/>
    </xf>
    <xf numFmtId="0" fontId="66" fillId="4" borderId="65" xfId="0" applyFont="1" applyFill="1" applyBorder="1" applyAlignment="1" applyProtection="1">
      <alignment horizontal="left" vertical="center" wrapText="1" indent="1"/>
      <protection locked="0"/>
    </xf>
    <xf numFmtId="0" fontId="66" fillId="4" borderId="64" xfId="0" applyFont="1" applyFill="1" applyBorder="1" applyAlignment="1" applyProtection="1">
      <alignment horizontal="left" vertical="center" wrapText="1" indent="1"/>
      <protection locked="0"/>
    </xf>
    <xf numFmtId="0" fontId="66" fillId="4" borderId="71" xfId="0" applyFont="1" applyFill="1" applyBorder="1" applyAlignment="1" applyProtection="1">
      <alignment horizontal="left" vertical="center" wrapText="1" indent="1"/>
      <protection locked="0"/>
    </xf>
    <xf numFmtId="0" fontId="8" fillId="0" borderId="70" xfId="0" applyFont="1" applyBorder="1" applyAlignment="1">
      <alignment horizontal="left" vertical="center" wrapText="1" indent="1"/>
    </xf>
    <xf numFmtId="0" fontId="8" fillId="0" borderId="34" xfId="0" applyFont="1" applyBorder="1" applyAlignment="1">
      <alignment horizontal="left" vertical="center" wrapText="1" indent="1"/>
    </xf>
    <xf numFmtId="0" fontId="8" fillId="0" borderId="74" xfId="0" applyFont="1" applyBorder="1" applyAlignment="1">
      <alignment horizontal="left" vertical="center" wrapText="1" indent="1"/>
    </xf>
    <xf numFmtId="0" fontId="8" fillId="0" borderId="101" xfId="0" applyFont="1" applyBorder="1" applyAlignment="1">
      <alignment horizontal="left" vertical="center" wrapText="1" indent="1"/>
    </xf>
    <xf numFmtId="0" fontId="14" fillId="0" borderId="72" xfId="0" applyFont="1" applyBorder="1" applyAlignment="1">
      <alignment horizontal="left" vertical="center" wrapText="1" indent="1"/>
    </xf>
    <xf numFmtId="0" fontId="14" fillId="0" borderId="99" xfId="0" applyFont="1" applyBorder="1" applyAlignment="1">
      <alignment horizontal="left" vertical="center" wrapText="1" indent="1"/>
    </xf>
    <xf numFmtId="0" fontId="8" fillId="0" borderId="73" xfId="0" applyFont="1" applyBorder="1" applyAlignment="1">
      <alignment horizontal="left" vertical="center" wrapText="1" indent="1"/>
    </xf>
    <xf numFmtId="0" fontId="8" fillId="0" borderId="100" xfId="0" applyFont="1" applyBorder="1" applyAlignment="1">
      <alignment horizontal="left" vertical="center" wrapText="1" indent="1"/>
    </xf>
    <xf numFmtId="14" fontId="9" fillId="4" borderId="65" xfId="0" applyNumberFormat="1" applyFont="1" applyFill="1" applyBorder="1" applyAlignment="1" applyProtection="1">
      <alignment horizontal="left" vertical="center" wrapText="1" indent="1"/>
      <protection locked="0"/>
    </xf>
    <xf numFmtId="14" fontId="9" fillId="4" borderId="64" xfId="0" applyNumberFormat="1" applyFont="1" applyFill="1" applyBorder="1" applyAlignment="1" applyProtection="1">
      <alignment horizontal="left" vertical="center" wrapText="1" indent="1"/>
      <protection locked="0"/>
    </xf>
    <xf numFmtId="14" fontId="9" fillId="4" borderId="71" xfId="0" applyNumberFormat="1" applyFont="1" applyFill="1" applyBorder="1" applyAlignment="1" applyProtection="1">
      <alignment horizontal="left" vertical="center" wrapText="1" indent="1"/>
      <protection locked="0"/>
    </xf>
    <xf numFmtId="3" fontId="2" fillId="4" borderId="64" xfId="0" applyNumberFormat="1" applyFont="1" applyFill="1" applyBorder="1" applyAlignment="1" applyProtection="1">
      <alignment horizontal="left" vertical="center" wrapText="1" indent="1"/>
      <protection locked="0"/>
    </xf>
    <xf numFmtId="3" fontId="2" fillId="4" borderId="71" xfId="0" applyNumberFormat="1" applyFont="1" applyFill="1" applyBorder="1" applyAlignment="1" applyProtection="1">
      <alignment horizontal="left" vertical="center" wrapText="1" indent="1"/>
      <protection locked="0"/>
    </xf>
    <xf numFmtId="0" fontId="9" fillId="4" borderId="94" xfId="0" applyFont="1" applyFill="1" applyBorder="1" applyAlignment="1" applyProtection="1">
      <alignment horizontal="left" vertical="center" wrapText="1" indent="1"/>
      <protection locked="0"/>
    </xf>
    <xf numFmtId="0" fontId="9" fillId="4" borderId="95" xfId="0" applyFont="1" applyFill="1" applyBorder="1" applyAlignment="1" applyProtection="1">
      <alignment horizontal="left" vertical="center" wrapText="1" indent="1"/>
      <protection locked="0"/>
    </xf>
    <xf numFmtId="0" fontId="9" fillId="4" borderId="98" xfId="0" applyFont="1" applyFill="1" applyBorder="1" applyAlignment="1" applyProtection="1">
      <alignment horizontal="left" vertical="center" wrapText="1" indent="1"/>
      <protection locked="0"/>
    </xf>
    <xf numFmtId="164" fontId="19" fillId="7" borderId="58" xfId="3" applyNumberFormat="1" applyFont="1" applyFill="1" applyBorder="1" applyAlignment="1">
      <alignment horizontal="center" vertical="center"/>
    </xf>
    <xf numFmtId="164" fontId="19" fillId="7" borderId="3" xfId="3" applyNumberFormat="1" applyFont="1" applyFill="1" applyBorder="1" applyAlignment="1">
      <alignment horizontal="center" vertical="center"/>
    </xf>
    <xf numFmtId="0" fontId="22" fillId="7" borderId="57" xfId="3" applyFont="1" applyFill="1" applyBorder="1" applyAlignment="1">
      <alignment horizontal="center" vertical="center" wrapText="1"/>
    </xf>
    <xf numFmtId="0" fontId="22" fillId="7" borderId="6" xfId="3" applyFont="1" applyFill="1" applyBorder="1" applyAlignment="1">
      <alignment horizontal="center" vertical="center" wrapText="1"/>
    </xf>
    <xf numFmtId="164" fontId="17" fillId="10" borderId="1" xfId="3" applyNumberFormat="1" applyFont="1" applyFill="1" applyBorder="1" applyAlignment="1" applyProtection="1">
      <alignment horizontal="left" vertical="center" wrapText="1" indent="1"/>
      <protection locked="0"/>
    </xf>
    <xf numFmtId="164" fontId="17" fillId="10" borderId="12" xfId="3" applyNumberFormat="1" applyFont="1" applyFill="1" applyBorder="1" applyAlignment="1" applyProtection="1">
      <alignment horizontal="left" vertical="center" wrapText="1" indent="1"/>
      <protection locked="0"/>
    </xf>
    <xf numFmtId="5" fontId="24" fillId="9" borderId="56" xfId="4" applyNumberFormat="1" applyFont="1" applyFill="1" applyBorder="1" applyAlignment="1">
      <alignment horizontal="center" vertical="center"/>
    </xf>
    <xf numFmtId="5" fontId="24" fillId="9" borderId="54" xfId="4" applyNumberFormat="1" applyFont="1" applyFill="1" applyBorder="1" applyAlignment="1">
      <alignment horizontal="center" vertical="center"/>
    </xf>
    <xf numFmtId="0" fontId="16" fillId="7" borderId="56" xfId="3" applyFill="1" applyBorder="1" applyAlignment="1">
      <alignment horizontal="center"/>
    </xf>
    <xf numFmtId="0" fontId="16" fillId="7" borderId="54" xfId="3" applyFill="1" applyBorder="1" applyAlignment="1">
      <alignment horizontal="center"/>
    </xf>
    <xf numFmtId="164" fontId="35" fillId="10" borderId="1" xfId="3" applyNumberFormat="1" applyFont="1" applyFill="1" applyBorder="1" applyAlignment="1" applyProtection="1">
      <alignment horizontal="left" vertical="center" wrapText="1" indent="1"/>
      <protection locked="0"/>
    </xf>
    <xf numFmtId="164" fontId="35" fillId="10" borderId="12" xfId="3" applyNumberFormat="1" applyFont="1" applyFill="1" applyBorder="1" applyAlignment="1" applyProtection="1">
      <alignment horizontal="left" vertical="center" wrapText="1" indent="1"/>
      <protection locked="0"/>
    </xf>
    <xf numFmtId="0" fontId="20" fillId="7" borderId="33" xfId="3" applyFont="1" applyFill="1" applyBorder="1" applyAlignment="1">
      <alignment horizontal="left"/>
    </xf>
    <xf numFmtId="0" fontId="20" fillId="7" borderId="2" xfId="3" applyFont="1" applyFill="1" applyBorder="1" applyAlignment="1">
      <alignment horizontal="left"/>
    </xf>
    <xf numFmtId="0" fontId="20" fillId="7" borderId="32" xfId="3" applyFont="1" applyFill="1" applyBorder="1" applyAlignment="1">
      <alignment horizontal="left"/>
    </xf>
    <xf numFmtId="164" fontId="18" fillId="6" borderId="1" xfId="4" applyNumberFormat="1" applyFont="1" applyFill="1" applyBorder="1" applyAlignment="1">
      <alignment horizontal="center" vertical="center"/>
    </xf>
    <xf numFmtId="165" fontId="47" fillId="10" borderId="28" xfId="2" applyNumberFormat="1" applyFont="1" applyFill="1" applyBorder="1" applyAlignment="1" applyProtection="1">
      <alignment horizontal="center" vertical="center"/>
      <protection locked="0"/>
    </xf>
    <xf numFmtId="165" fontId="47" fillId="10" borderId="41" xfId="2" applyNumberFormat="1" applyFont="1" applyFill="1" applyBorder="1" applyAlignment="1" applyProtection="1">
      <alignment horizontal="center" vertical="center"/>
      <protection locked="0"/>
    </xf>
    <xf numFmtId="165" fontId="47" fillId="10" borderId="40" xfId="2" applyNumberFormat="1" applyFont="1" applyFill="1" applyBorder="1" applyAlignment="1" applyProtection="1">
      <alignment horizontal="center" vertical="center"/>
      <protection locked="0"/>
    </xf>
    <xf numFmtId="0" fontId="18" fillId="6" borderId="1" xfId="3" applyFont="1" applyFill="1" applyBorder="1" applyAlignment="1">
      <alignment horizontal="left" vertical="center" wrapText="1"/>
    </xf>
    <xf numFmtId="0" fontId="47" fillId="10" borderId="28" xfId="2" applyFont="1" applyFill="1" applyBorder="1" applyAlignment="1" applyProtection="1">
      <alignment horizontal="center" vertical="center" wrapText="1"/>
      <protection locked="0"/>
    </xf>
    <xf numFmtId="0" fontId="47" fillId="10" borderId="41" xfId="2" applyFont="1" applyFill="1" applyBorder="1" applyAlignment="1" applyProtection="1">
      <alignment horizontal="center" vertical="center" wrapText="1"/>
      <protection locked="0"/>
    </xf>
    <xf numFmtId="0" fontId="47" fillId="10" borderId="40" xfId="2" applyFont="1" applyFill="1" applyBorder="1" applyAlignment="1" applyProtection="1">
      <alignment horizontal="center" vertical="center" wrapText="1"/>
      <protection locked="0"/>
    </xf>
    <xf numFmtId="164" fontId="17" fillId="0" borderId="28" xfId="3" applyNumberFormat="1" applyFont="1" applyBorder="1" applyAlignment="1">
      <alignment horizontal="center" vertical="center" wrapText="1"/>
    </xf>
    <xf numFmtId="164" fontId="17" fillId="0" borderId="41" xfId="3" applyNumberFormat="1" applyFont="1" applyBorder="1" applyAlignment="1">
      <alignment horizontal="center" vertical="center" wrapText="1"/>
    </xf>
    <xf numFmtId="164" fontId="17" fillId="0" borderId="40" xfId="3" applyNumberFormat="1" applyFont="1" applyBorder="1" applyAlignment="1">
      <alignment horizontal="center" vertical="center" wrapText="1"/>
    </xf>
    <xf numFmtId="0" fontId="24" fillId="9" borderId="1" xfId="3" applyFont="1" applyFill="1" applyBorder="1" applyAlignment="1">
      <alignment horizontal="left" vertical="center" wrapText="1"/>
    </xf>
    <xf numFmtId="0" fontId="22" fillId="7" borderId="1" xfId="3" applyFont="1" applyFill="1" applyBorder="1" applyAlignment="1">
      <alignment horizontal="left" wrapText="1"/>
    </xf>
    <xf numFmtId="0" fontId="22" fillId="7" borderId="33" xfId="3" applyFont="1" applyFill="1" applyBorder="1" applyAlignment="1">
      <alignment horizontal="left" wrapText="1"/>
    </xf>
    <xf numFmtId="6" fontId="23" fillId="7" borderId="38" xfId="3" applyNumberFormat="1" applyFont="1" applyFill="1" applyBorder="1" applyAlignment="1">
      <alignment horizontal="center" vertical="center" wrapText="1"/>
    </xf>
    <xf numFmtId="6" fontId="23" fillId="7" borderId="35" xfId="3" applyNumberFormat="1" applyFont="1" applyFill="1" applyBorder="1" applyAlignment="1">
      <alignment horizontal="center" vertical="center" wrapText="1"/>
    </xf>
    <xf numFmtId="6" fontId="23" fillId="7" borderId="37" xfId="3" applyNumberFormat="1" applyFont="1" applyFill="1" applyBorder="1" applyAlignment="1">
      <alignment horizontal="center" vertical="center" wrapText="1"/>
    </xf>
    <xf numFmtId="0" fontId="22" fillId="7" borderId="33" xfId="3" applyFont="1" applyFill="1" applyBorder="1" applyAlignment="1">
      <alignment horizontal="left"/>
    </xf>
    <xf numFmtId="0" fontId="22" fillId="7" borderId="2" xfId="3" applyFont="1" applyFill="1" applyBorder="1" applyAlignment="1">
      <alignment horizontal="left"/>
    </xf>
    <xf numFmtId="0" fontId="22" fillId="7" borderId="26" xfId="3" applyFont="1" applyFill="1" applyBorder="1" applyAlignment="1">
      <alignment horizontal="left"/>
    </xf>
    <xf numFmtId="0" fontId="17" fillId="7" borderId="19" xfId="3" applyFont="1" applyFill="1" applyBorder="1" applyAlignment="1">
      <alignment horizontal="center"/>
    </xf>
    <xf numFmtId="0" fontId="17" fillId="7" borderId="35" xfId="3" applyFont="1" applyFill="1" applyBorder="1" applyAlignment="1">
      <alignment horizontal="center"/>
    </xf>
    <xf numFmtId="0" fontId="17" fillId="7" borderId="34" xfId="3" applyFont="1" applyFill="1" applyBorder="1" applyAlignment="1">
      <alignment horizontal="center"/>
    </xf>
    <xf numFmtId="164" fontId="17" fillId="6" borderId="28" xfId="3" applyNumberFormat="1" applyFont="1" applyFill="1" applyBorder="1" applyAlignment="1">
      <alignment horizontal="center" vertical="center"/>
    </xf>
    <xf numFmtId="164" fontId="17" fillId="6" borderId="41" xfId="3" applyNumberFormat="1" applyFont="1" applyFill="1" applyBorder="1" applyAlignment="1">
      <alignment horizontal="center" vertical="center"/>
    </xf>
    <xf numFmtId="164" fontId="17" fillId="6" borderId="40" xfId="3" applyNumberFormat="1" applyFont="1" applyFill="1" applyBorder="1" applyAlignment="1">
      <alignment horizontal="center" vertical="center"/>
    </xf>
    <xf numFmtId="164" fontId="48" fillId="0" borderId="28" xfId="3" applyNumberFormat="1" applyFont="1" applyBorder="1" applyAlignment="1">
      <alignment horizontal="center" vertical="center"/>
    </xf>
    <xf numFmtId="164" fontId="48" fillId="0" borderId="41" xfId="3" applyNumberFormat="1" applyFont="1" applyBorder="1" applyAlignment="1">
      <alignment horizontal="center" vertical="center"/>
    </xf>
    <xf numFmtId="164" fontId="48" fillId="0" borderId="40" xfId="3" applyNumberFormat="1" applyFont="1" applyBorder="1" applyAlignment="1">
      <alignment horizontal="center" vertical="center"/>
    </xf>
    <xf numFmtId="0" fontId="20" fillId="6" borderId="19" xfId="3" applyFont="1" applyFill="1" applyBorder="1" applyAlignment="1">
      <alignment vertical="center"/>
    </xf>
    <xf numFmtId="0" fontId="22" fillId="6" borderId="2" xfId="3" applyFont="1" applyFill="1" applyBorder="1" applyAlignment="1">
      <alignment vertical="center"/>
    </xf>
    <xf numFmtId="0" fontId="22" fillId="6" borderId="34" xfId="3" applyFont="1" applyFill="1" applyBorder="1" applyAlignment="1">
      <alignment vertical="center"/>
    </xf>
    <xf numFmtId="0" fontId="22" fillId="6" borderId="11" xfId="3" applyFont="1" applyFill="1" applyBorder="1" applyAlignment="1">
      <alignment vertical="center"/>
    </xf>
    <xf numFmtId="0" fontId="22" fillId="6" borderId="1" xfId="3" applyFont="1" applyFill="1" applyBorder="1" applyAlignment="1">
      <alignment vertical="center"/>
    </xf>
    <xf numFmtId="0" fontId="22" fillId="6" borderId="13" xfId="3" applyFont="1" applyFill="1" applyBorder="1" applyAlignment="1">
      <alignment vertical="center"/>
    </xf>
    <xf numFmtId="0" fontId="22" fillId="6" borderId="14" xfId="3" applyFont="1" applyFill="1" applyBorder="1" applyAlignment="1">
      <alignment vertical="center"/>
    </xf>
    <xf numFmtId="0" fontId="21" fillId="8" borderId="16" xfId="3" applyFont="1" applyFill="1" applyBorder="1" applyAlignment="1">
      <alignment horizontal="center" vertical="center" textRotation="90" wrapText="1"/>
    </xf>
    <xf numFmtId="0" fontId="21" fillId="8" borderId="11" xfId="3" applyFont="1" applyFill="1" applyBorder="1" applyAlignment="1">
      <alignment horizontal="center" vertical="center" textRotation="90" wrapText="1"/>
    </xf>
    <xf numFmtId="0" fontId="21" fillId="8" borderId="13" xfId="3" applyFont="1" applyFill="1" applyBorder="1" applyAlignment="1">
      <alignment horizontal="center" vertical="center" textRotation="90" wrapText="1"/>
    </xf>
    <xf numFmtId="0" fontId="28" fillId="7" borderId="18" xfId="3" applyFont="1" applyFill="1" applyBorder="1" applyAlignment="1">
      <alignment horizontal="center" vertical="center" wrapText="1"/>
    </xf>
    <xf numFmtId="0" fontId="26" fillId="4" borderId="1" xfId="3" applyFont="1" applyFill="1" applyBorder="1" applyAlignment="1">
      <alignment horizontal="center" vertical="center" wrapText="1"/>
    </xf>
    <xf numFmtId="0" fontId="26" fillId="6" borderId="1" xfId="3" applyFont="1" applyFill="1" applyBorder="1" applyAlignment="1">
      <alignment horizontal="left" vertical="center" wrapText="1"/>
    </xf>
    <xf numFmtId="0" fontId="18" fillId="4" borderId="1" xfId="3" applyFont="1" applyFill="1" applyBorder="1" applyAlignment="1">
      <alignment horizontal="center" vertical="center" wrapText="1"/>
    </xf>
    <xf numFmtId="0" fontId="18" fillId="6" borderId="1" xfId="3" applyFont="1" applyFill="1" applyBorder="1" applyAlignment="1">
      <alignment horizontal="center" vertical="center" wrapText="1"/>
    </xf>
    <xf numFmtId="0" fontId="20" fillId="7" borderId="58" xfId="3" applyFont="1" applyFill="1" applyBorder="1" applyAlignment="1">
      <alignment horizontal="left"/>
    </xf>
    <xf numFmtId="0" fontId="20" fillId="7" borderId="7" xfId="3" applyFont="1" applyFill="1" applyBorder="1" applyAlignment="1">
      <alignment horizontal="left"/>
    </xf>
    <xf numFmtId="0" fontId="20" fillId="7" borderId="59" xfId="3" applyFont="1" applyFill="1" applyBorder="1" applyAlignment="1">
      <alignment horizontal="left"/>
    </xf>
    <xf numFmtId="0" fontId="22" fillId="6" borderId="19" xfId="3" applyFont="1" applyFill="1" applyBorder="1" applyAlignment="1">
      <alignment horizontal="left" vertical="center" wrapText="1"/>
    </xf>
    <xf numFmtId="0" fontId="22" fillId="6" borderId="2" xfId="3" applyFont="1" applyFill="1" applyBorder="1" applyAlignment="1">
      <alignment horizontal="left" vertical="center" wrapText="1"/>
    </xf>
    <xf numFmtId="0" fontId="22" fillId="6" borderId="34" xfId="3" applyFont="1" applyFill="1" applyBorder="1" applyAlignment="1">
      <alignment horizontal="left" vertical="center" wrapText="1"/>
    </xf>
    <xf numFmtId="0" fontId="19" fillId="10" borderId="46" xfId="3" applyFont="1" applyFill="1" applyBorder="1" applyAlignment="1">
      <alignment horizontal="center" vertical="center"/>
    </xf>
    <xf numFmtId="0" fontId="19" fillId="10" borderId="45" xfId="3" applyFont="1" applyFill="1" applyBorder="1" applyAlignment="1">
      <alignment horizontal="center" vertical="center"/>
    </xf>
    <xf numFmtId="0" fontId="19" fillId="10" borderId="44" xfId="3" applyFont="1" applyFill="1" applyBorder="1" applyAlignment="1">
      <alignment horizontal="center" vertical="center"/>
    </xf>
    <xf numFmtId="0" fontId="42" fillId="15" borderId="0" xfId="3" applyFont="1" applyFill="1" applyAlignment="1">
      <alignment horizontal="center" vertical="center"/>
    </xf>
    <xf numFmtId="0" fontId="22" fillId="6" borderId="0" xfId="3" applyFont="1" applyFill="1" applyAlignment="1">
      <alignment horizontal="left" vertical="center"/>
    </xf>
    <xf numFmtId="165" fontId="33" fillId="11" borderId="16" xfId="3" applyNumberFormat="1" applyFont="1" applyFill="1" applyBorder="1" applyAlignment="1">
      <alignment horizontal="center" vertical="center" wrapText="1"/>
    </xf>
    <xf numFmtId="165" fontId="33" fillId="11" borderId="48" xfId="3" applyNumberFormat="1" applyFont="1" applyFill="1" applyBorder="1" applyAlignment="1">
      <alignment horizontal="center" vertical="center" wrapText="1"/>
    </xf>
    <xf numFmtId="165" fontId="33" fillId="11" borderId="18" xfId="3" applyNumberFormat="1" applyFont="1" applyFill="1" applyBorder="1" applyAlignment="1">
      <alignment horizontal="center" vertical="center" wrapText="1"/>
    </xf>
    <xf numFmtId="165" fontId="33" fillId="11" borderId="17" xfId="3" applyNumberFormat="1" applyFont="1" applyFill="1" applyBorder="1" applyAlignment="1">
      <alignment horizontal="center" vertical="center" wrapText="1"/>
    </xf>
    <xf numFmtId="165" fontId="33" fillId="11" borderId="11" xfId="3" applyNumberFormat="1" applyFont="1" applyFill="1" applyBorder="1" applyAlignment="1">
      <alignment horizontal="center" vertical="center" wrapText="1"/>
    </xf>
    <xf numFmtId="165" fontId="33" fillId="11" borderId="34" xfId="3" applyNumberFormat="1" applyFont="1" applyFill="1" applyBorder="1" applyAlignment="1">
      <alignment horizontal="center" vertical="center" wrapText="1"/>
    </xf>
    <xf numFmtId="165" fontId="33" fillId="11" borderId="1" xfId="3" applyNumberFormat="1" applyFont="1" applyFill="1" applyBorder="1" applyAlignment="1">
      <alignment horizontal="center" vertical="center" wrapText="1"/>
    </xf>
    <xf numFmtId="165" fontId="33" fillId="11" borderId="12" xfId="3" applyNumberFormat="1" applyFont="1" applyFill="1" applyBorder="1" applyAlignment="1">
      <alignment horizontal="center" vertical="center" wrapText="1"/>
    </xf>
    <xf numFmtId="0" fontId="22" fillId="6" borderId="16" xfId="3" applyFont="1" applyFill="1" applyBorder="1" applyAlignment="1">
      <alignment horizontal="left" vertical="center"/>
    </xf>
    <xf numFmtId="0" fontId="22" fillId="6" borderId="18" xfId="3" applyFont="1" applyFill="1" applyBorder="1" applyAlignment="1">
      <alignment horizontal="left" vertical="center"/>
    </xf>
    <xf numFmtId="165" fontId="30" fillId="6" borderId="42" xfId="3" applyNumberFormat="1" applyFont="1" applyFill="1" applyBorder="1" applyAlignment="1">
      <alignment horizontal="center"/>
    </xf>
    <xf numFmtId="0" fontId="30" fillId="6" borderId="23" xfId="3" applyFont="1" applyFill="1" applyBorder="1" applyAlignment="1">
      <alignment horizontal="center"/>
    </xf>
    <xf numFmtId="165" fontId="32" fillId="6" borderId="21" xfId="3" applyNumberFormat="1" applyFont="1" applyFill="1" applyBorder="1" applyAlignment="1">
      <alignment vertical="center"/>
    </xf>
    <xf numFmtId="165" fontId="32" fillId="6" borderId="22" xfId="3" applyNumberFormat="1" applyFont="1" applyFill="1" applyBorder="1" applyAlignment="1">
      <alignment vertical="center"/>
    </xf>
    <xf numFmtId="165" fontId="32" fillId="6" borderId="24" xfId="3" applyNumberFormat="1" applyFont="1" applyFill="1" applyBorder="1" applyAlignment="1">
      <alignment vertical="center"/>
    </xf>
    <xf numFmtId="0" fontId="39" fillId="8" borderId="67" xfId="3" applyFont="1" applyFill="1" applyBorder="1" applyAlignment="1">
      <alignment horizontal="center" vertical="center" textRotation="90" wrapText="1"/>
    </xf>
    <xf numFmtId="0" fontId="39" fillId="8" borderId="135" xfId="3" applyFont="1" applyFill="1" applyBorder="1" applyAlignment="1">
      <alignment horizontal="center" vertical="center" textRotation="90" wrapText="1"/>
    </xf>
    <xf numFmtId="0" fontId="39" fillId="8" borderId="136" xfId="3" applyFont="1" applyFill="1" applyBorder="1" applyAlignment="1">
      <alignment horizontal="center" vertical="center" textRotation="90" wrapText="1"/>
    </xf>
    <xf numFmtId="0" fontId="19" fillId="10" borderId="84" xfId="3" applyFont="1" applyFill="1" applyBorder="1" applyAlignment="1" applyProtection="1">
      <alignment horizontal="left" vertical="center" indent="1"/>
      <protection locked="0"/>
    </xf>
    <xf numFmtId="0" fontId="19" fillId="10" borderId="84" xfId="3" applyFont="1" applyFill="1" applyBorder="1" applyAlignment="1" applyProtection="1">
      <alignment horizontal="left" vertical="center" wrapText="1" indent="1"/>
      <protection locked="0"/>
    </xf>
    <xf numFmtId="0" fontId="19" fillId="10" borderId="85" xfId="3" applyFont="1" applyFill="1" applyBorder="1" applyAlignment="1" applyProtection="1">
      <alignment horizontal="left" vertical="center" wrapText="1" indent="1"/>
      <protection locked="0"/>
    </xf>
    <xf numFmtId="164" fontId="19" fillId="7" borderId="7" xfId="3" applyNumberFormat="1" applyFont="1" applyFill="1" applyBorder="1" applyAlignment="1">
      <alignment horizontal="center" vertical="center"/>
    </xf>
    <xf numFmtId="0" fontId="19" fillId="7" borderId="133" xfId="3" applyFont="1" applyFill="1" applyBorder="1" applyAlignment="1">
      <alignment horizontal="left" vertical="center" indent="1"/>
    </xf>
    <xf numFmtId="0" fontId="54" fillId="10" borderId="1" xfId="3" applyFont="1" applyFill="1" applyBorder="1" applyAlignment="1" applyProtection="1">
      <alignment horizontal="left" vertical="center" indent="1"/>
      <protection locked="0"/>
    </xf>
    <xf numFmtId="0" fontId="19" fillId="10" borderId="1" xfId="3" applyFont="1" applyFill="1" applyBorder="1" applyAlignment="1" applyProtection="1">
      <alignment horizontal="left" vertical="center" indent="1"/>
      <protection locked="0"/>
    </xf>
    <xf numFmtId="0" fontId="38" fillId="10" borderId="46" xfId="3" applyFont="1" applyFill="1" applyBorder="1" applyAlignment="1">
      <alignment horizontal="center" vertical="center"/>
    </xf>
    <xf numFmtId="0" fontId="37" fillId="10" borderId="45" xfId="3" applyFont="1" applyFill="1" applyBorder="1" applyAlignment="1">
      <alignment horizontal="center" vertical="center"/>
    </xf>
    <xf numFmtId="0" fontId="37" fillId="10" borderId="44" xfId="3" applyFont="1" applyFill="1" applyBorder="1" applyAlignment="1">
      <alignment horizontal="center" vertical="center"/>
    </xf>
    <xf numFmtId="0" fontId="42" fillId="19" borderId="0" xfId="3" applyFont="1" applyFill="1" applyAlignment="1">
      <alignment horizontal="center" vertical="center"/>
    </xf>
    <xf numFmtId="0" fontId="22" fillId="7" borderId="18" xfId="3" applyFont="1" applyFill="1" applyBorder="1" applyAlignment="1">
      <alignment horizontal="center" vertical="center" wrapText="1"/>
    </xf>
    <xf numFmtId="0" fontId="19" fillId="10" borderId="33" xfId="3" applyFont="1" applyFill="1" applyBorder="1" applyAlignment="1" applyProtection="1">
      <alignment horizontal="left" vertical="center" indent="1"/>
      <protection locked="0"/>
    </xf>
    <xf numFmtId="0" fontId="19" fillId="10" borderId="1" xfId="3" applyFont="1" applyFill="1" applyBorder="1" applyAlignment="1" applyProtection="1">
      <alignment horizontal="left" vertical="center" wrapText="1" indent="1"/>
      <protection locked="0"/>
    </xf>
    <xf numFmtId="0" fontId="19" fillId="10" borderId="82" xfId="3" applyFont="1" applyFill="1" applyBorder="1" applyAlignment="1" applyProtection="1">
      <alignment horizontal="left" vertical="center" wrapText="1" indent="1"/>
      <protection locked="0"/>
    </xf>
    <xf numFmtId="164" fontId="15" fillId="10" borderId="28" xfId="2" applyNumberFormat="1" applyFill="1" applyBorder="1" applyAlignment="1" applyProtection="1">
      <alignment horizontal="center" vertical="center" wrapText="1"/>
      <protection locked="0"/>
    </xf>
    <xf numFmtId="164" fontId="15" fillId="10" borderId="41" xfId="2" applyNumberFormat="1" applyFill="1" applyBorder="1" applyAlignment="1" applyProtection="1">
      <alignment horizontal="center" vertical="center" wrapText="1"/>
      <protection locked="0"/>
    </xf>
    <xf numFmtId="164" fontId="15" fillId="10" borderId="40" xfId="2" applyNumberFormat="1" applyFill="1" applyBorder="1" applyAlignment="1" applyProtection="1">
      <alignment horizontal="center" vertical="center" wrapText="1"/>
      <protection locked="0"/>
    </xf>
    <xf numFmtId="0" fontId="16" fillId="10" borderId="28" xfId="3" applyFill="1" applyBorder="1" applyAlignment="1" applyProtection="1">
      <alignment horizontal="center" vertical="center"/>
      <protection locked="0"/>
    </xf>
    <xf numFmtId="0" fontId="16" fillId="10" borderId="41" xfId="3" applyFill="1" applyBorder="1" applyAlignment="1" applyProtection="1">
      <alignment horizontal="center" vertical="center"/>
      <protection locked="0"/>
    </xf>
    <xf numFmtId="0" fontId="16" fillId="10" borderId="40" xfId="3" applyFill="1" applyBorder="1" applyAlignment="1" applyProtection="1">
      <alignment horizontal="center" vertical="center"/>
      <protection locked="0"/>
    </xf>
    <xf numFmtId="0" fontId="17" fillId="7" borderId="114" xfId="3" applyFont="1" applyFill="1" applyBorder="1" applyAlignment="1">
      <alignment horizontal="left" vertical="center" indent="1"/>
    </xf>
    <xf numFmtId="0" fontId="17" fillId="7" borderId="134" xfId="3" applyFont="1" applyFill="1" applyBorder="1" applyAlignment="1">
      <alignment horizontal="left" vertical="center" indent="1"/>
    </xf>
    <xf numFmtId="0" fontId="16" fillId="10" borderId="1" xfId="3" applyFill="1" applyBorder="1" applyAlignment="1" applyProtection="1">
      <alignment horizontal="left" vertical="center" wrapText="1" indent="1"/>
      <protection locked="0"/>
    </xf>
    <xf numFmtId="0" fontId="16" fillId="10" borderId="82" xfId="3" applyFill="1" applyBorder="1" applyAlignment="1" applyProtection="1">
      <alignment horizontal="left" vertical="center" wrapText="1" indent="1"/>
      <protection locked="0"/>
    </xf>
    <xf numFmtId="165" fontId="33" fillId="11" borderId="4" xfId="3" applyNumberFormat="1" applyFont="1" applyFill="1" applyBorder="1" applyAlignment="1">
      <alignment horizontal="center" vertical="center" wrapText="1"/>
    </xf>
    <xf numFmtId="165" fontId="33" fillId="11" borderId="5" xfId="3" applyNumberFormat="1" applyFont="1" applyFill="1" applyBorder="1" applyAlignment="1">
      <alignment horizontal="center" vertical="center" wrapText="1"/>
    </xf>
    <xf numFmtId="165" fontId="33" fillId="11" borderId="6" xfId="3" applyNumberFormat="1" applyFont="1" applyFill="1" applyBorder="1" applyAlignment="1">
      <alignment horizontal="center" vertical="center" wrapText="1"/>
    </xf>
    <xf numFmtId="165" fontId="33" fillId="11" borderId="55" xfId="3" applyNumberFormat="1" applyFont="1" applyFill="1" applyBorder="1" applyAlignment="1">
      <alignment horizontal="center" vertical="center" wrapText="1"/>
    </xf>
    <xf numFmtId="165" fontId="33" fillId="11" borderId="26" xfId="3" applyNumberFormat="1" applyFont="1" applyFill="1" applyBorder="1" applyAlignment="1">
      <alignment horizontal="center" vertical="center" wrapText="1"/>
    </xf>
    <xf numFmtId="165" fontId="33" fillId="11" borderId="50" xfId="3" applyNumberFormat="1" applyFont="1" applyFill="1" applyBorder="1" applyAlignment="1">
      <alignment horizontal="center" vertical="center" wrapText="1"/>
    </xf>
    <xf numFmtId="0" fontId="20" fillId="7" borderId="42" xfId="3" applyFont="1" applyFill="1" applyBorder="1"/>
    <xf numFmtId="0" fontId="20" fillId="7" borderId="22" xfId="3" applyFont="1" applyFill="1" applyBorder="1"/>
    <xf numFmtId="0" fontId="20" fillId="7" borderId="33" xfId="3" applyFont="1" applyFill="1" applyBorder="1"/>
    <xf numFmtId="0" fontId="20" fillId="7" borderId="2" xfId="3" applyFont="1" applyFill="1" applyBorder="1"/>
    <xf numFmtId="0" fontId="20" fillId="7" borderId="34" xfId="3" applyFont="1" applyFill="1" applyBorder="1"/>
    <xf numFmtId="0" fontId="22" fillId="7" borderId="2" xfId="3" applyFont="1" applyFill="1" applyBorder="1" applyAlignment="1">
      <alignment horizontal="left" wrapText="1"/>
    </xf>
    <xf numFmtId="0" fontId="22" fillId="7" borderId="34" xfId="3" applyFont="1" applyFill="1" applyBorder="1" applyAlignment="1">
      <alignment horizontal="left" wrapText="1"/>
    </xf>
    <xf numFmtId="164" fontId="18" fillId="6" borderId="28" xfId="4" applyNumberFormat="1" applyFont="1" applyFill="1" applyBorder="1" applyAlignment="1">
      <alignment horizontal="center" vertical="center"/>
    </xf>
    <xf numFmtId="164" fontId="18" fillId="6" borderId="41" xfId="4" applyNumberFormat="1" applyFont="1" applyFill="1" applyBorder="1" applyAlignment="1">
      <alignment horizontal="center" vertical="center"/>
    </xf>
    <xf numFmtId="164" fontId="18" fillId="6" borderId="40" xfId="4" applyNumberFormat="1" applyFont="1" applyFill="1" applyBorder="1" applyAlignment="1">
      <alignment horizontal="center" vertical="center"/>
    </xf>
    <xf numFmtId="0" fontId="15" fillId="10" borderId="28" xfId="2" applyFill="1" applyBorder="1" applyAlignment="1" applyProtection="1">
      <alignment horizontal="center" vertical="center" wrapText="1"/>
      <protection locked="0"/>
    </xf>
    <xf numFmtId="0" fontId="15" fillId="10" borderId="41" xfId="2" applyFill="1" applyBorder="1" applyAlignment="1" applyProtection="1">
      <alignment horizontal="center" vertical="center" wrapText="1"/>
      <protection locked="0"/>
    </xf>
    <xf numFmtId="0" fontId="15" fillId="10" borderId="40" xfId="2" applyFill="1" applyBorder="1" applyAlignment="1" applyProtection="1">
      <alignment horizontal="center" vertical="center" wrapText="1"/>
      <protection locked="0"/>
    </xf>
    <xf numFmtId="0" fontId="22" fillId="7" borderId="34" xfId="3" applyFont="1" applyFill="1" applyBorder="1" applyAlignment="1">
      <alignment horizontal="left"/>
    </xf>
    <xf numFmtId="0" fontId="17" fillId="10" borderId="1" xfId="3" applyFont="1" applyFill="1" applyBorder="1" applyAlignment="1" applyProtection="1">
      <alignment horizontal="left" vertical="center" wrapText="1" indent="1"/>
      <protection locked="0"/>
    </xf>
    <xf numFmtId="0" fontId="17" fillId="10" borderId="82" xfId="3" applyFont="1" applyFill="1" applyBorder="1" applyAlignment="1" applyProtection="1">
      <alignment horizontal="left" vertical="center" wrapText="1" indent="1"/>
      <protection locked="0"/>
    </xf>
    <xf numFmtId="0" fontId="17" fillId="10" borderId="1" xfId="3" applyFont="1" applyFill="1" applyBorder="1" applyAlignment="1" applyProtection="1">
      <alignment horizontal="left" vertical="center" indent="1"/>
      <protection locked="0"/>
    </xf>
    <xf numFmtId="0" fontId="39" fillId="12" borderId="137" xfId="3" applyFont="1" applyFill="1" applyBorder="1" applyAlignment="1">
      <alignment horizontal="center" vertical="center" textRotation="90" wrapText="1"/>
    </xf>
    <xf numFmtId="0" fontId="39" fillId="12" borderId="138" xfId="3" applyFont="1" applyFill="1" applyBorder="1" applyAlignment="1">
      <alignment horizontal="center" vertical="center" textRotation="90" wrapText="1"/>
    </xf>
    <xf numFmtId="0" fontId="39" fillId="12" borderId="139" xfId="3" applyFont="1" applyFill="1" applyBorder="1" applyAlignment="1">
      <alignment horizontal="center" vertical="center" textRotation="90" wrapText="1"/>
    </xf>
    <xf numFmtId="0" fontId="17" fillId="10" borderId="84" xfId="3" applyFont="1" applyFill="1" applyBorder="1" applyAlignment="1" applyProtection="1">
      <alignment horizontal="left" vertical="center" indent="1"/>
      <protection locked="0"/>
    </xf>
    <xf numFmtId="0" fontId="17" fillId="10" borderId="84" xfId="3" applyFont="1" applyFill="1" applyBorder="1" applyAlignment="1" applyProtection="1">
      <alignment horizontal="left" vertical="center" wrapText="1" indent="1"/>
      <protection locked="0"/>
    </xf>
    <xf numFmtId="0" fontId="17" fillId="10" borderId="85" xfId="3" applyFont="1" applyFill="1" applyBorder="1" applyAlignment="1" applyProtection="1">
      <alignment horizontal="left" vertical="center" wrapText="1" indent="1"/>
      <protection locked="0"/>
    </xf>
    <xf numFmtId="164" fontId="17" fillId="10" borderId="19" xfId="3" applyNumberFormat="1" applyFont="1" applyFill="1" applyBorder="1" applyAlignment="1" applyProtection="1">
      <alignment horizontal="left" vertical="center" wrapText="1" indent="1"/>
      <protection locked="0"/>
    </xf>
    <xf numFmtId="164" fontId="17" fillId="10" borderId="20" xfId="3" applyNumberFormat="1" applyFont="1" applyFill="1" applyBorder="1" applyAlignment="1" applyProtection="1">
      <alignment horizontal="left" vertical="center" wrapText="1" indent="1"/>
      <protection locked="0"/>
    </xf>
    <xf numFmtId="164" fontId="17" fillId="10" borderId="11" xfId="3" applyNumberFormat="1" applyFont="1" applyFill="1" applyBorder="1" applyAlignment="1" applyProtection="1">
      <alignment horizontal="left" vertical="center" wrapText="1" indent="1"/>
      <protection locked="0"/>
    </xf>
    <xf numFmtId="164" fontId="17" fillId="10" borderId="13" xfId="3" applyNumberFormat="1" applyFont="1" applyFill="1" applyBorder="1" applyAlignment="1" applyProtection="1">
      <alignment horizontal="left" vertical="center" wrapText="1" indent="1"/>
      <protection locked="0"/>
    </xf>
    <xf numFmtId="164" fontId="17" fillId="10" borderId="15" xfId="3" applyNumberFormat="1" applyFont="1" applyFill="1" applyBorder="1" applyAlignment="1" applyProtection="1">
      <alignment horizontal="left" vertical="center" wrapText="1" indent="1"/>
      <protection locked="0"/>
    </xf>
    <xf numFmtId="0" fontId="16" fillId="6" borderId="0" xfId="3" applyFill="1" applyAlignment="1">
      <alignment horizontal="center"/>
    </xf>
    <xf numFmtId="164" fontId="19" fillId="6" borderId="0" xfId="3" applyNumberFormat="1" applyFont="1" applyFill="1" applyAlignment="1">
      <alignment horizontal="center" vertical="center"/>
    </xf>
    <xf numFmtId="0" fontId="19" fillId="7" borderId="4" xfId="3" applyFont="1" applyFill="1" applyBorder="1" applyAlignment="1">
      <alignment horizontal="center" vertical="center" wrapText="1"/>
    </xf>
    <xf numFmtId="0" fontId="19" fillId="7" borderId="6" xfId="3" applyFont="1" applyFill="1" applyBorder="1" applyAlignment="1">
      <alignment horizontal="center" vertical="center" wrapText="1"/>
    </xf>
    <xf numFmtId="164" fontId="35" fillId="10" borderId="11" xfId="3" applyNumberFormat="1" applyFont="1" applyFill="1" applyBorder="1" applyAlignment="1" applyProtection="1">
      <alignment horizontal="left" vertical="center" wrapText="1" indent="1"/>
      <protection locked="0"/>
    </xf>
    <xf numFmtId="0" fontId="42" fillId="20" borderId="0" xfId="3" applyFont="1" applyFill="1" applyAlignment="1">
      <alignment horizontal="center" vertical="center"/>
    </xf>
    <xf numFmtId="165" fontId="33" fillId="11" borderId="123" xfId="3" applyNumberFormat="1" applyFont="1" applyFill="1" applyBorder="1" applyAlignment="1">
      <alignment horizontal="center" vertical="center" wrapText="1"/>
    </xf>
    <xf numFmtId="165" fontId="33" fillId="11" borderId="124" xfId="3" applyNumberFormat="1" applyFont="1" applyFill="1" applyBorder="1" applyAlignment="1">
      <alignment horizontal="center" vertical="center" wrapText="1"/>
    </xf>
    <xf numFmtId="165" fontId="33" fillId="11" borderId="8" xfId="3" applyNumberFormat="1" applyFont="1" applyFill="1" applyBorder="1" applyAlignment="1">
      <alignment horizontal="center" vertical="center" wrapText="1"/>
    </xf>
    <xf numFmtId="165" fontId="33" fillId="11" borderId="122" xfId="3" applyNumberFormat="1" applyFont="1" applyFill="1" applyBorder="1" applyAlignment="1">
      <alignment horizontal="center" vertical="center" wrapText="1"/>
    </xf>
    <xf numFmtId="0" fontId="24" fillId="6" borderId="0" xfId="3" applyFont="1" applyFill="1" applyAlignment="1">
      <alignment horizontal="left" vertical="center"/>
    </xf>
    <xf numFmtId="165" fontId="30" fillId="6" borderId="118" xfId="3" applyNumberFormat="1" applyFont="1" applyFill="1" applyBorder="1" applyAlignment="1">
      <alignment horizontal="center"/>
    </xf>
    <xf numFmtId="0" fontId="22" fillId="6" borderId="11" xfId="3" applyFont="1" applyFill="1" applyBorder="1" applyAlignment="1">
      <alignment horizontal="left" vertical="center"/>
    </xf>
    <xf numFmtId="0" fontId="22" fillId="6" borderId="21" xfId="3" applyFont="1" applyFill="1" applyBorder="1" applyAlignment="1">
      <alignment horizontal="left" vertical="center" wrapText="1"/>
    </xf>
    <xf numFmtId="0" fontId="20" fillId="6" borderId="16" xfId="3" applyFont="1" applyFill="1" applyBorder="1" applyAlignment="1">
      <alignment vertical="center"/>
    </xf>
    <xf numFmtId="0" fontId="22" fillId="6" borderId="27" xfId="3" applyFont="1" applyFill="1" applyBorder="1" applyAlignment="1">
      <alignment horizontal="center" vertical="center"/>
    </xf>
    <xf numFmtId="0" fontId="21" fillId="12" borderId="126" xfId="3" applyFont="1" applyFill="1" applyBorder="1" applyAlignment="1">
      <alignment horizontal="center" vertical="center" textRotation="90" wrapText="1"/>
    </xf>
    <xf numFmtId="0" fontId="21" fillId="12" borderId="81" xfId="3" applyFont="1" applyFill="1" applyBorder="1" applyAlignment="1">
      <alignment horizontal="center" vertical="center" textRotation="90" wrapText="1"/>
    </xf>
    <xf numFmtId="0" fontId="21" fillId="12" borderId="127" xfId="3" applyFont="1" applyFill="1" applyBorder="1" applyAlignment="1">
      <alignment horizontal="center" vertical="center" textRotation="90" wrapText="1"/>
    </xf>
    <xf numFmtId="0" fontId="28" fillId="7" borderId="40" xfId="3" applyFont="1" applyFill="1" applyBorder="1" applyAlignment="1">
      <alignment horizontal="center" vertical="center" wrapText="1"/>
    </xf>
    <xf numFmtId="165" fontId="19" fillId="0" borderId="12" xfId="3" applyNumberFormat="1" applyFont="1" applyBorder="1" applyAlignment="1">
      <alignment horizontal="center" vertical="center"/>
    </xf>
    <xf numFmtId="165" fontId="19" fillId="6" borderId="12" xfId="3" applyNumberFormat="1" applyFont="1" applyFill="1" applyBorder="1" applyAlignment="1">
      <alignment horizontal="center" vertical="center"/>
    </xf>
    <xf numFmtId="0" fontId="22" fillId="6" borderId="119" xfId="3" applyFont="1" applyFill="1" applyBorder="1" applyAlignment="1">
      <alignment horizontal="center" vertical="center"/>
    </xf>
    <xf numFmtId="0" fontId="17" fillId="7" borderId="22" xfId="3" applyFont="1" applyFill="1" applyBorder="1" applyAlignment="1">
      <alignment horizontal="center"/>
    </xf>
    <xf numFmtId="165" fontId="20" fillId="7" borderId="21" xfId="3" applyNumberFormat="1" applyFont="1" applyFill="1" applyBorder="1" applyAlignment="1">
      <alignment horizontal="left" vertical="center"/>
    </xf>
    <xf numFmtId="5" fontId="24" fillId="9" borderId="2" xfId="4" applyNumberFormat="1" applyFont="1" applyFill="1" applyBorder="1" applyAlignment="1">
      <alignment horizontal="center" vertical="center"/>
    </xf>
    <xf numFmtId="5" fontId="24" fillId="9" borderId="53" xfId="4" applyNumberFormat="1" applyFont="1" applyFill="1" applyBorder="1" applyAlignment="1">
      <alignment horizontal="center" vertical="center"/>
    </xf>
    <xf numFmtId="0" fontId="22" fillId="7" borderId="1" xfId="3" applyFont="1" applyFill="1" applyBorder="1" applyAlignment="1">
      <alignment horizontal="left" vertical="center" wrapText="1"/>
    </xf>
    <xf numFmtId="165" fontId="22" fillId="7" borderId="34" xfId="3" applyNumberFormat="1" applyFont="1" applyFill="1" applyBorder="1" applyAlignment="1">
      <alignment horizontal="center" vertical="center" wrapText="1"/>
    </xf>
    <xf numFmtId="6" fontId="23" fillId="7" borderId="29" xfId="3" applyNumberFormat="1" applyFont="1" applyFill="1" applyBorder="1" applyAlignment="1">
      <alignment horizontal="center" vertical="center" wrapText="1"/>
    </xf>
    <xf numFmtId="165" fontId="22" fillId="7" borderId="19" xfId="3" applyNumberFormat="1" applyFont="1" applyFill="1" applyBorder="1" applyAlignment="1">
      <alignment horizontal="left" vertical="center" wrapText="1"/>
    </xf>
    <xf numFmtId="0" fontId="17" fillId="7" borderId="29" xfId="3" applyFont="1" applyFill="1" applyBorder="1" applyAlignment="1">
      <alignment horizontal="center"/>
    </xf>
    <xf numFmtId="0" fontId="17" fillId="7" borderId="97" xfId="3" applyFont="1" applyFill="1" applyBorder="1" applyAlignment="1">
      <alignment horizontal="center"/>
    </xf>
    <xf numFmtId="0" fontId="48" fillId="7" borderId="29" xfId="3" applyFont="1" applyFill="1" applyBorder="1" applyAlignment="1">
      <alignment horizontal="center"/>
    </xf>
    <xf numFmtId="0" fontId="48" fillId="7" borderId="97" xfId="3" applyFont="1" applyFill="1" applyBorder="1" applyAlignment="1">
      <alignment horizontal="center"/>
    </xf>
    <xf numFmtId="165" fontId="46" fillId="7" borderId="19" xfId="3" applyNumberFormat="1" applyFont="1" applyFill="1" applyBorder="1" applyAlignment="1">
      <alignment horizontal="left" vertical="center" wrapText="1"/>
    </xf>
    <xf numFmtId="0" fontId="22" fillId="7" borderId="1" xfId="3" applyFont="1" applyFill="1" applyBorder="1" applyAlignment="1">
      <alignment horizontal="left" vertical="center"/>
    </xf>
    <xf numFmtId="5" fontId="57" fillId="9" borderId="11" xfId="4" applyNumberFormat="1" applyFont="1" applyFill="1" applyBorder="1" applyAlignment="1">
      <alignment horizontal="center" vertical="center"/>
    </xf>
    <xf numFmtId="0" fontId="53" fillId="10" borderId="61" xfId="3" applyFont="1" applyFill="1" applyBorder="1" applyAlignment="1">
      <alignment horizontal="center" vertical="center" textRotation="90"/>
    </xf>
    <xf numFmtId="0" fontId="46" fillId="7" borderId="19" xfId="3" applyFont="1" applyFill="1" applyBorder="1" applyAlignment="1">
      <alignment horizontal="left"/>
    </xf>
    <xf numFmtId="0" fontId="22" fillId="7" borderId="84" xfId="3" applyFont="1" applyFill="1" applyBorder="1" applyAlignment="1">
      <alignment horizontal="left"/>
    </xf>
    <xf numFmtId="165" fontId="51" fillId="7" borderId="21" xfId="3" applyNumberFormat="1" applyFont="1" applyFill="1" applyBorder="1" applyAlignment="1">
      <alignment horizontal="left" vertical="center"/>
    </xf>
    <xf numFmtId="0" fontId="46" fillId="6" borderId="132" xfId="3" applyFont="1" applyFill="1" applyBorder="1" applyAlignment="1">
      <alignment horizontal="center" vertical="center"/>
    </xf>
    <xf numFmtId="0" fontId="46" fillId="6" borderId="131" xfId="3" applyFont="1" applyFill="1" applyBorder="1" applyAlignment="1">
      <alignment horizontal="center" vertical="center"/>
    </xf>
    <xf numFmtId="165" fontId="54" fillId="6" borderId="82" xfId="3" applyNumberFormat="1" applyFont="1" applyFill="1" applyBorder="1" applyAlignment="1">
      <alignment horizontal="center" vertical="center"/>
    </xf>
    <xf numFmtId="0" fontId="39" fillId="12" borderId="67" xfId="3" applyFont="1" applyFill="1" applyBorder="1" applyAlignment="1">
      <alignment horizontal="center" vertical="center" textRotation="90" wrapText="1"/>
    </xf>
    <xf numFmtId="0" fontId="39" fillId="12" borderId="135" xfId="3" applyFont="1" applyFill="1" applyBorder="1" applyAlignment="1">
      <alignment horizontal="center" vertical="center" textRotation="90" wrapText="1"/>
    </xf>
    <xf numFmtId="0" fontId="39" fillId="12" borderId="136" xfId="3" applyFont="1" applyFill="1" applyBorder="1" applyAlignment="1">
      <alignment horizontal="center" vertical="center" textRotation="90" wrapText="1"/>
    </xf>
    <xf numFmtId="0" fontId="17" fillId="10" borderId="33" xfId="3" applyFont="1" applyFill="1" applyBorder="1" applyAlignment="1" applyProtection="1">
      <alignment horizontal="left" vertical="center" indent="1"/>
      <protection locked="0"/>
    </xf>
    <xf numFmtId="6" fontId="23" fillId="7" borderId="97" xfId="3" applyNumberFormat="1" applyFont="1" applyFill="1" applyBorder="1" applyAlignment="1">
      <alignment horizontal="center" vertical="center" wrapText="1"/>
    </xf>
    <xf numFmtId="0" fontId="21" fillId="12" borderId="87" xfId="3" applyFont="1" applyFill="1" applyBorder="1" applyAlignment="1">
      <alignment horizontal="center" vertical="center" textRotation="90" wrapText="1"/>
    </xf>
    <xf numFmtId="0" fontId="21" fillId="12" borderId="83" xfId="3" applyFont="1" applyFill="1" applyBorder="1" applyAlignment="1">
      <alignment horizontal="center" vertical="center" textRotation="90" wrapText="1"/>
    </xf>
    <xf numFmtId="0" fontId="28" fillId="7" borderId="114" xfId="3" applyFont="1" applyFill="1" applyBorder="1" applyAlignment="1">
      <alignment horizontal="center" vertical="center" wrapText="1"/>
    </xf>
    <xf numFmtId="0" fontId="50" fillId="10" borderId="62" xfId="3" applyFont="1" applyFill="1" applyBorder="1" applyAlignment="1">
      <alignment horizontal="center" vertical="center" wrapText="1"/>
    </xf>
    <xf numFmtId="0" fontId="53" fillId="10" borderId="62" xfId="3" applyFont="1" applyFill="1" applyBorder="1" applyAlignment="1">
      <alignment horizontal="center" vertical="center" wrapText="1"/>
    </xf>
    <xf numFmtId="0" fontId="53" fillId="10" borderId="128" xfId="3" applyFont="1" applyFill="1" applyBorder="1" applyAlignment="1">
      <alignment horizontal="center" vertical="center" wrapText="1"/>
    </xf>
    <xf numFmtId="5" fontId="43" fillId="6" borderId="49" xfId="3" applyNumberFormat="1" applyFont="1" applyFill="1" applyBorder="1" applyAlignment="1">
      <alignment horizontal="left" vertical="center" wrapText="1" indent="1"/>
    </xf>
    <xf numFmtId="5" fontId="56" fillId="6" borderId="49" xfId="3" applyNumberFormat="1" applyFont="1" applyFill="1" applyBorder="1" applyAlignment="1">
      <alignment horizontal="left" vertical="center" wrapText="1" indent="1"/>
    </xf>
    <xf numFmtId="0" fontId="50" fillId="10" borderId="61" xfId="3" applyFont="1" applyFill="1" applyBorder="1" applyAlignment="1">
      <alignment horizontal="center" vertical="center" textRotation="90"/>
    </xf>
    <xf numFmtId="0" fontId="50" fillId="10" borderId="129" xfId="3" applyFont="1" applyFill="1" applyBorder="1" applyAlignment="1">
      <alignment horizontal="center" vertical="center" textRotation="90"/>
    </xf>
    <xf numFmtId="0" fontId="51" fillId="6" borderId="16" xfId="3" applyFont="1" applyFill="1" applyBorder="1" applyAlignment="1">
      <alignment vertical="center"/>
    </xf>
    <xf numFmtId="0" fontId="46" fillId="6" borderId="11" xfId="3" applyFont="1" applyFill="1" applyBorder="1" applyAlignment="1">
      <alignment vertical="center"/>
    </xf>
    <xf numFmtId="0" fontId="46" fillId="6" borderId="13" xfId="3" applyFont="1" applyFill="1" applyBorder="1" applyAlignment="1">
      <alignment vertical="center"/>
    </xf>
    <xf numFmtId="0" fontId="22" fillId="7" borderId="19" xfId="3" applyFont="1" applyFill="1" applyBorder="1" applyAlignment="1">
      <alignment horizontal="left"/>
    </xf>
    <xf numFmtId="164" fontId="44" fillId="6" borderId="0" xfId="3" applyNumberFormat="1" applyFont="1" applyFill="1" applyAlignment="1">
      <alignment horizontal="center" vertical="center" wrapText="1"/>
    </xf>
  </cellXfs>
  <cellStyles count="5">
    <cellStyle name="Currency 2" xfId="4" xr:uid="{635E5E73-8824-4474-BDE9-A401EA9211B8}"/>
    <cellStyle name="Hyperlink" xfId="1" builtinId="8"/>
    <cellStyle name="Neutral" xfId="2" builtinId="28"/>
    <cellStyle name="Normal" xfId="0" builtinId="0"/>
    <cellStyle name="Normal 2" xfId="3" xr:uid="{1780F086-088D-4D00-B569-AF03FBD02477}"/>
  </cellStyles>
  <dxfs count="5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600"/>
      </font>
    </dxf>
    <dxf>
      <font>
        <color rgb="FF9C0006"/>
      </font>
      <fill>
        <patternFill>
          <bgColor rgb="FFFFC7CE"/>
        </patternFill>
      </fill>
    </dxf>
    <dxf>
      <font>
        <color rgb="FF006600"/>
      </font>
    </dxf>
    <dxf>
      <font>
        <strike/>
      </font>
      <fill>
        <patternFill>
          <bgColor theme="0" tint="-0.14996795556505021"/>
        </patternFill>
      </fill>
    </dxf>
    <dxf>
      <font>
        <strike/>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600"/>
      </font>
    </dxf>
    <dxf>
      <font>
        <color rgb="FF9C0006"/>
      </font>
      <fill>
        <patternFill>
          <bgColor rgb="FFFFC7CE"/>
        </patternFill>
      </fill>
    </dxf>
    <dxf>
      <font>
        <color rgb="FF006600"/>
      </font>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B050"/>
      </font>
      <fill>
        <patternFill>
          <bgColor theme="0"/>
        </patternFill>
      </fill>
    </dxf>
    <dxf>
      <font>
        <color rgb="FF00B050"/>
      </font>
      <fill>
        <patternFill>
          <bgColor theme="0"/>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B050"/>
      </font>
      <fill>
        <patternFill>
          <bgColor theme="0"/>
        </patternFill>
      </fill>
    </dxf>
    <dxf>
      <fill>
        <patternFill>
          <bgColor theme="0" tint="-0.14996795556505021"/>
        </patternFill>
      </fill>
    </dxf>
    <dxf>
      <font>
        <color rgb="FF006100"/>
      </font>
      <fill>
        <patternFill>
          <bgColor rgb="FFC6EF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B050"/>
      </font>
      <fill>
        <patternFill>
          <bgColor theme="0"/>
        </patternFill>
      </fill>
    </dxf>
  </dxfs>
  <tableStyles count="0" defaultTableStyle="TableStyleMedium2" defaultPivotStyle="PivotStyleMedium9"/>
  <colors>
    <mruColors>
      <color rgb="FFE8E8E8"/>
      <color rgb="FFFFEB9C"/>
      <color rgb="FF3C7D22"/>
      <color rgb="FF215C98"/>
      <color rgb="FFFFC7CE"/>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13</xdr:col>
      <xdr:colOff>142875</xdr:colOff>
      <xdr:row>26</xdr:row>
      <xdr:rowOff>96837</xdr:rowOff>
    </xdr:from>
    <xdr:to>
      <xdr:col>13</xdr:col>
      <xdr:colOff>1211262</xdr:colOff>
      <xdr:row>36</xdr:row>
      <xdr:rowOff>144462</xdr:rowOff>
    </xdr:to>
    <xdr:sp macro="" textlink="">
      <xdr:nvSpPr>
        <xdr:cNvPr id="2" name="TextBox 1">
          <a:extLst>
            <a:ext uri="{FF2B5EF4-FFF2-40B4-BE49-F238E27FC236}">
              <a16:creationId xmlns:a16="http://schemas.microsoft.com/office/drawing/2014/main" id="{3381837A-B117-4EC6-880B-004957864E08}"/>
            </a:ext>
          </a:extLst>
        </xdr:cNvPr>
        <xdr:cNvSpPr txBox="1"/>
      </xdr:nvSpPr>
      <xdr:spPr>
        <a:xfrm>
          <a:off x="17903825" y="13120687"/>
          <a:ext cx="1068387" cy="188912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Light" panose="020B0004020202020204" pitchFamily="34" charset="0"/>
            </a:rPr>
            <a:t>If you are able</a:t>
          </a:r>
          <a:r>
            <a:rPr lang="en-US" sz="1100" baseline="0">
              <a:latin typeface="Aptos Light" panose="020B0004020202020204" pitchFamily="34" charset="0"/>
            </a:rPr>
            <a:t> to achieve 35% or Greater Energy Savings, please provide inputs in Option 2 to achieve a higher Rebate amount.</a:t>
          </a:r>
          <a:endParaRPr lang="en-US" sz="1100">
            <a:latin typeface="Aptos Light" panose="020B0004020202020204" pitchFamily="34" charset="0"/>
          </a:endParaRPr>
        </a:p>
      </xdr:txBody>
    </xdr:sp>
    <xdr:clientData/>
  </xdr:twoCellAnchor>
  <xdr:twoCellAnchor>
    <xdr:from>
      <xdr:col>13</xdr:col>
      <xdr:colOff>677068</xdr:colOff>
      <xdr:row>23</xdr:row>
      <xdr:rowOff>514350</xdr:rowOff>
    </xdr:from>
    <xdr:to>
      <xdr:col>13</xdr:col>
      <xdr:colOff>1330325</xdr:colOff>
      <xdr:row>26</xdr:row>
      <xdr:rowOff>93663</xdr:rowOff>
    </xdr:to>
    <xdr:cxnSp macro="">
      <xdr:nvCxnSpPr>
        <xdr:cNvPr id="3" name="Connector: Elbow 2">
          <a:extLst>
            <a:ext uri="{FF2B5EF4-FFF2-40B4-BE49-F238E27FC236}">
              <a16:creationId xmlns:a16="http://schemas.microsoft.com/office/drawing/2014/main" id="{62D19DDA-307A-4D8D-A863-16A5AF5E5958}"/>
            </a:ext>
          </a:extLst>
        </xdr:cNvPr>
        <xdr:cNvCxnSpPr>
          <a:stCxn id="2" idx="0"/>
        </xdr:cNvCxnSpPr>
      </xdr:nvCxnSpPr>
      <xdr:spPr>
        <a:xfrm rot="5400000" flipH="1" flipV="1">
          <a:off x="18301890" y="12328128"/>
          <a:ext cx="925513" cy="653257"/>
        </a:xfrm>
        <a:prstGeom prst="bentConnector2">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72</xdr:row>
      <xdr:rowOff>96837</xdr:rowOff>
    </xdr:from>
    <xdr:to>
      <xdr:col>13</xdr:col>
      <xdr:colOff>1211262</xdr:colOff>
      <xdr:row>82</xdr:row>
      <xdr:rowOff>144462</xdr:rowOff>
    </xdr:to>
    <xdr:sp macro="" textlink="">
      <xdr:nvSpPr>
        <xdr:cNvPr id="4" name="TextBox 3">
          <a:extLst>
            <a:ext uri="{FF2B5EF4-FFF2-40B4-BE49-F238E27FC236}">
              <a16:creationId xmlns:a16="http://schemas.microsoft.com/office/drawing/2014/main" id="{54D6F987-D37D-4FBD-BB59-F3090A72A361}"/>
            </a:ext>
          </a:extLst>
        </xdr:cNvPr>
        <xdr:cNvSpPr txBox="1"/>
      </xdr:nvSpPr>
      <xdr:spPr>
        <a:xfrm>
          <a:off x="17908108" y="6624046"/>
          <a:ext cx="1068387" cy="1819718"/>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Light" panose="020B0004020202020204" pitchFamily="34" charset="0"/>
            </a:rPr>
            <a:t>If you are able</a:t>
          </a:r>
          <a:r>
            <a:rPr lang="en-US" sz="1100" baseline="0">
              <a:latin typeface="Aptos Light" panose="020B0004020202020204" pitchFamily="34" charset="0"/>
            </a:rPr>
            <a:t> to achieve 35% or Greater Energy Savings, please provide inputs in Option 2 to achieve a higher Rebate amount.</a:t>
          </a:r>
          <a:endParaRPr lang="en-US" sz="1100">
            <a:latin typeface="Aptos Light" panose="020B0004020202020204" pitchFamily="34" charset="0"/>
          </a:endParaRPr>
        </a:p>
      </xdr:txBody>
    </xdr:sp>
    <xdr:clientData/>
  </xdr:twoCellAnchor>
  <xdr:twoCellAnchor>
    <xdr:from>
      <xdr:col>13</xdr:col>
      <xdr:colOff>677068</xdr:colOff>
      <xdr:row>69</xdr:row>
      <xdr:rowOff>514350</xdr:rowOff>
    </xdr:from>
    <xdr:to>
      <xdr:col>13</xdr:col>
      <xdr:colOff>1330325</xdr:colOff>
      <xdr:row>72</xdr:row>
      <xdr:rowOff>93663</xdr:rowOff>
    </xdr:to>
    <xdr:cxnSp macro="">
      <xdr:nvCxnSpPr>
        <xdr:cNvPr id="5" name="Connector: Elbow 4">
          <a:extLst>
            <a:ext uri="{FF2B5EF4-FFF2-40B4-BE49-F238E27FC236}">
              <a16:creationId xmlns:a16="http://schemas.microsoft.com/office/drawing/2014/main" id="{4F5C7A5D-6102-4EFC-BEA0-44948D14FFBD}"/>
            </a:ext>
          </a:extLst>
        </xdr:cNvPr>
        <xdr:cNvCxnSpPr>
          <a:stCxn id="4" idx="0"/>
        </xdr:cNvCxnSpPr>
      </xdr:nvCxnSpPr>
      <xdr:spPr>
        <a:xfrm rot="5400000" flipH="1" flipV="1">
          <a:off x="18314739" y="5840052"/>
          <a:ext cx="908382" cy="653257"/>
        </a:xfrm>
        <a:prstGeom prst="bentConnector2">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123%20Peachtree%20Ln_Sample_Project%20Plan.xlsx" TargetMode="External"/><Relationship Id="rId1" Type="http://schemas.openxmlformats.org/officeDocument/2006/relationships/hyperlink" Target="https://energyrebates.georgia.gov/multifamily-building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nergyrebates.georgia.gov/multifamily-buildings" TargetMode="External"/><Relationship Id="rId2" Type="http://schemas.openxmlformats.org/officeDocument/2006/relationships/hyperlink" Target="https://energyrebates.georgia.gov/contractors" TargetMode="External"/><Relationship Id="rId1" Type="http://schemas.openxmlformats.org/officeDocument/2006/relationships/hyperlink" Target="https://energyrebates.georgia.gov/find-approved-contractor"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40B56-28DD-4D42-B06B-6C5EF2D5470B}">
  <sheetPr>
    <tabColor theme="5" tint="0.79998168889431442"/>
  </sheetPr>
  <dimension ref="B1:D16"/>
  <sheetViews>
    <sheetView topLeftCell="A6" zoomScale="60" zoomScaleNormal="60" workbookViewId="0">
      <selection activeCell="D7" sqref="D7"/>
    </sheetView>
  </sheetViews>
  <sheetFormatPr defaultRowHeight="14.5" x14ac:dyDescent="0.35"/>
  <cols>
    <col min="1" max="1" width="8.7265625" style="64"/>
    <col min="2" max="2" width="20.54296875" style="64" customWidth="1"/>
    <col min="3" max="3" width="87" style="64" customWidth="1"/>
    <col min="4" max="4" width="133" style="64" customWidth="1"/>
    <col min="5" max="16384" width="8.7265625" style="64"/>
  </cols>
  <sheetData>
    <row r="1" spans="2:4" ht="15" thickBot="1" x14ac:dyDescent="0.4"/>
    <row r="2" spans="2:4" ht="26" x14ac:dyDescent="0.35">
      <c r="B2" s="275" t="s">
        <v>0</v>
      </c>
      <c r="C2" s="276"/>
      <c r="D2" s="277"/>
    </row>
    <row r="3" spans="2:4" ht="28" customHeight="1" thickBot="1" x14ac:dyDescent="0.4">
      <c r="B3" s="278" t="s">
        <v>1</v>
      </c>
      <c r="C3" s="279"/>
      <c r="D3" s="280"/>
    </row>
    <row r="4" spans="2:4" ht="16.5" thickBot="1" x14ac:dyDescent="0.4">
      <c r="B4" s="9"/>
      <c r="C4" s="229"/>
      <c r="D4" s="229"/>
    </row>
    <row r="5" spans="2:4" ht="21" customHeight="1" thickBot="1" x14ac:dyDescent="0.4">
      <c r="B5" s="281" t="s">
        <v>2</v>
      </c>
      <c r="C5" s="282"/>
      <c r="D5" s="283"/>
    </row>
    <row r="6" spans="2:4" ht="225" customHeight="1" thickBot="1" x14ac:dyDescent="0.4">
      <c r="B6" s="269" t="s">
        <v>204</v>
      </c>
      <c r="C6" s="270"/>
      <c r="D6" s="271"/>
    </row>
    <row r="7" spans="2:4" ht="16" x14ac:dyDescent="0.35">
      <c r="B7" s="272" t="s">
        <v>3</v>
      </c>
      <c r="C7" s="272"/>
      <c r="D7" s="268" t="s">
        <v>213</v>
      </c>
    </row>
    <row r="8" spans="2:4" ht="16.5" thickBot="1" x14ac:dyDescent="0.4">
      <c r="B8" s="230"/>
      <c r="C8" s="230"/>
      <c r="D8" s="230"/>
    </row>
    <row r="9" spans="2:4" ht="16.5" thickBot="1" x14ac:dyDescent="0.4">
      <c r="B9" s="273" t="s">
        <v>203</v>
      </c>
      <c r="C9" s="274"/>
      <c r="D9" s="229"/>
    </row>
    <row r="10" spans="2:4" ht="16" x14ac:dyDescent="0.35">
      <c r="B10" s="229"/>
      <c r="C10" s="229"/>
      <c r="D10" s="229"/>
    </row>
    <row r="11" spans="2:4" ht="19" thickBot="1" x14ac:dyDescent="0.4">
      <c r="B11" s="231" t="s">
        <v>4</v>
      </c>
      <c r="C11" s="231" t="s">
        <v>5</v>
      </c>
      <c r="D11" s="231" t="s">
        <v>2</v>
      </c>
    </row>
    <row r="12" spans="2:4" ht="23.5" customHeight="1" thickBot="1" x14ac:dyDescent="0.4">
      <c r="B12" s="137" t="s">
        <v>6</v>
      </c>
      <c r="C12" s="248" t="s">
        <v>7</v>
      </c>
      <c r="D12" s="249" t="s">
        <v>8</v>
      </c>
    </row>
    <row r="13" spans="2:4" ht="42" customHeight="1" thickBot="1" x14ac:dyDescent="0.4">
      <c r="B13" s="138" t="s">
        <v>9</v>
      </c>
      <c r="C13" s="250" t="s">
        <v>10</v>
      </c>
      <c r="D13" s="250" t="s">
        <v>185</v>
      </c>
    </row>
    <row r="14" spans="2:4" ht="122" customHeight="1" thickBot="1" x14ac:dyDescent="0.4">
      <c r="B14" s="139" t="s">
        <v>11</v>
      </c>
      <c r="C14" s="250" t="s">
        <v>12</v>
      </c>
      <c r="D14" s="250" t="s">
        <v>13</v>
      </c>
    </row>
    <row r="15" spans="2:4" ht="129.5" customHeight="1" thickBot="1" x14ac:dyDescent="0.4">
      <c r="B15" s="136" t="s">
        <v>14</v>
      </c>
      <c r="C15" s="250" t="s">
        <v>15</v>
      </c>
      <c r="D15" s="250" t="s">
        <v>16</v>
      </c>
    </row>
    <row r="16" spans="2:4" ht="155" customHeight="1" thickBot="1" x14ac:dyDescent="0.4">
      <c r="B16" s="228" t="s">
        <v>17</v>
      </c>
      <c r="C16" s="251" t="s">
        <v>18</v>
      </c>
      <c r="D16" s="250" t="s">
        <v>19</v>
      </c>
    </row>
  </sheetData>
  <mergeCells count="6">
    <mergeCell ref="B6:D6"/>
    <mergeCell ref="B7:C7"/>
    <mergeCell ref="B9:C9"/>
    <mergeCell ref="B2:D2"/>
    <mergeCell ref="B3:D3"/>
    <mergeCell ref="B5:D5"/>
  </mergeCells>
  <hyperlinks>
    <hyperlink ref="B7:C7" r:id="rId1" display="Click here to visit the program webpage for multifamily buildings." xr:uid="{DAD70769-5E87-4CC3-A76E-8A0AE4D90C27}"/>
    <hyperlink ref="D7" r:id="rId2" xr:uid="{A75B8EBF-6C3D-4CBB-9477-FC1E205D1D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53CE-2C11-46F7-ACD2-2F48E4D35556}">
  <sheetPr codeName="Sheet5">
    <tabColor theme="1" tint="0.499984740745262"/>
  </sheetPr>
  <dimension ref="B1:N80"/>
  <sheetViews>
    <sheetView tabSelected="1" topLeftCell="A2" zoomScale="46" zoomScaleNormal="70" workbookViewId="0">
      <selection activeCell="D7" sqref="D7:E7"/>
    </sheetView>
  </sheetViews>
  <sheetFormatPr defaultColWidth="8.81640625" defaultRowHeight="16" x14ac:dyDescent="0.35"/>
  <cols>
    <col min="1" max="1" width="5.54296875" style="1" customWidth="1"/>
    <col min="2" max="2" width="50.54296875" style="1" customWidth="1"/>
    <col min="3" max="3" width="54.7265625" style="1" customWidth="1"/>
    <col min="4" max="4" width="32.1796875" style="1" customWidth="1"/>
    <col min="5" max="5" width="27.81640625" style="1" customWidth="1"/>
    <col min="6" max="6" width="20.81640625" style="1" customWidth="1"/>
    <col min="7" max="7" width="44.81640625" style="1" customWidth="1"/>
    <col min="8" max="8" width="34.81640625" style="1" customWidth="1"/>
    <col min="9" max="9" width="28.90625" style="1" customWidth="1"/>
    <col min="10" max="10" width="14" style="1" customWidth="1"/>
    <col min="11" max="11" width="30.90625" style="1" customWidth="1"/>
    <col min="12" max="12" width="23" style="1" customWidth="1"/>
    <col min="13" max="13" width="8.81640625" style="1"/>
    <col min="14" max="14" width="14.81640625" style="1" customWidth="1"/>
    <col min="15" max="16384" width="8.81640625" style="1"/>
  </cols>
  <sheetData>
    <row r="1" spans="2:12" ht="16.5" thickBot="1" x14ac:dyDescent="0.4"/>
    <row r="2" spans="2:12" ht="30" customHeight="1" x14ac:dyDescent="0.35">
      <c r="B2" s="307" t="s">
        <v>20</v>
      </c>
      <c r="C2" s="308"/>
      <c r="D2" s="308"/>
      <c r="E2" s="308"/>
      <c r="F2" s="308"/>
      <c r="G2" s="308"/>
      <c r="H2" s="308"/>
      <c r="I2" s="308"/>
      <c r="J2" s="308"/>
      <c r="K2" s="308"/>
      <c r="L2" s="309"/>
    </row>
    <row r="3" spans="2:12" ht="30" customHeight="1" thickBot="1" x14ac:dyDescent="0.4">
      <c r="B3" s="310" t="s">
        <v>21</v>
      </c>
      <c r="C3" s="311"/>
      <c r="D3" s="311"/>
      <c r="E3" s="311"/>
      <c r="F3" s="311"/>
      <c r="G3" s="311"/>
      <c r="H3" s="311"/>
      <c r="I3" s="311"/>
      <c r="J3" s="311"/>
      <c r="K3" s="311"/>
      <c r="L3" s="312"/>
    </row>
    <row r="4" spans="2:12" ht="90" customHeight="1" thickBot="1" x14ac:dyDescent="0.4">
      <c r="B4" s="313" t="s">
        <v>22</v>
      </c>
      <c r="C4" s="314"/>
      <c r="D4" s="314"/>
      <c r="E4" s="314"/>
      <c r="F4" s="314"/>
      <c r="G4" s="314"/>
      <c r="H4" s="314"/>
      <c r="I4" s="314"/>
      <c r="J4" s="314"/>
      <c r="K4" s="314"/>
      <c r="L4" s="315"/>
    </row>
    <row r="5" spans="2:12" ht="16.5" thickBot="1" x14ac:dyDescent="0.4">
      <c r="B5" s="2"/>
      <c r="C5" s="2"/>
      <c r="D5" s="2"/>
    </row>
    <row r="6" spans="2:12" ht="34" customHeight="1" x14ac:dyDescent="0.35">
      <c r="B6" s="323" t="s">
        <v>179</v>
      </c>
      <c r="C6" s="324"/>
      <c r="D6" s="324"/>
      <c r="E6" s="325"/>
    </row>
    <row r="7" spans="2:12" ht="39" customHeight="1" x14ac:dyDescent="0.35">
      <c r="B7" s="252" t="s">
        <v>207</v>
      </c>
      <c r="C7" s="267" t="s">
        <v>208</v>
      </c>
      <c r="D7" s="316"/>
      <c r="E7" s="317"/>
    </row>
    <row r="8" spans="2:12" ht="116" customHeight="1" x14ac:dyDescent="0.35">
      <c r="B8" s="252" t="s">
        <v>184</v>
      </c>
      <c r="C8" s="253" t="s">
        <v>186</v>
      </c>
      <c r="D8" s="327"/>
      <c r="E8" s="328"/>
    </row>
    <row r="9" spans="2:12" ht="101" customHeight="1" thickBot="1" x14ac:dyDescent="0.4">
      <c r="B9" s="254" t="s">
        <v>183</v>
      </c>
      <c r="C9" s="255" t="s">
        <v>189</v>
      </c>
      <c r="D9" s="329"/>
      <c r="E9" s="330"/>
    </row>
    <row r="10" spans="2:12" ht="16.5" thickBot="1" x14ac:dyDescent="0.4">
      <c r="B10" s="4"/>
      <c r="C10" s="4"/>
      <c r="D10" s="4"/>
    </row>
    <row r="11" spans="2:12" ht="95.5" customHeight="1" x14ac:dyDescent="0.35">
      <c r="B11" s="338" t="s">
        <v>23</v>
      </c>
      <c r="C11" s="339"/>
      <c r="D11" s="339"/>
      <c r="E11" s="340"/>
      <c r="G11" s="320" t="s">
        <v>24</v>
      </c>
      <c r="H11" s="321"/>
      <c r="I11" s="321"/>
      <c r="J11" s="321"/>
      <c r="K11" s="321"/>
      <c r="L11" s="322"/>
    </row>
    <row r="12" spans="2:12" ht="26.5" customHeight="1" x14ac:dyDescent="0.35">
      <c r="B12" s="8" t="s">
        <v>25</v>
      </c>
      <c r="C12" s="3" t="s">
        <v>2</v>
      </c>
      <c r="D12" s="306" t="s">
        <v>26</v>
      </c>
      <c r="E12" s="326"/>
      <c r="G12" s="130" t="s">
        <v>25</v>
      </c>
      <c r="H12" s="294" t="s">
        <v>2</v>
      </c>
      <c r="I12" s="294"/>
      <c r="J12" s="294" t="s">
        <v>26</v>
      </c>
      <c r="K12" s="294"/>
      <c r="L12" s="295"/>
    </row>
    <row r="13" spans="2:12" ht="50.15" customHeight="1" x14ac:dyDescent="0.35">
      <c r="B13" s="234" t="s">
        <v>27</v>
      </c>
      <c r="C13" s="232" t="s">
        <v>28</v>
      </c>
      <c r="D13" s="331"/>
      <c r="E13" s="332"/>
      <c r="G13" s="236" t="s">
        <v>29</v>
      </c>
      <c r="H13" s="333" t="s">
        <v>30</v>
      </c>
      <c r="I13" s="333"/>
      <c r="J13" s="287"/>
      <c r="K13" s="287"/>
      <c r="L13" s="288"/>
    </row>
    <row r="14" spans="2:12" ht="50.15" customHeight="1" x14ac:dyDescent="0.35">
      <c r="B14" s="234" t="s">
        <v>31</v>
      </c>
      <c r="C14" s="232" t="s">
        <v>32</v>
      </c>
      <c r="D14" s="331"/>
      <c r="E14" s="332"/>
      <c r="G14" s="236" t="s">
        <v>33</v>
      </c>
      <c r="H14" s="333" t="s">
        <v>34</v>
      </c>
      <c r="I14" s="333"/>
      <c r="J14" s="363"/>
      <c r="K14" s="364"/>
      <c r="L14" s="365"/>
    </row>
    <row r="15" spans="2:12" ht="50.15" customHeight="1" x14ac:dyDescent="0.35">
      <c r="B15" s="234" t="s">
        <v>35</v>
      </c>
      <c r="C15" s="232" t="s">
        <v>36</v>
      </c>
      <c r="D15" s="331"/>
      <c r="E15" s="332"/>
      <c r="G15" s="236" t="s">
        <v>37</v>
      </c>
      <c r="H15" s="333" t="s">
        <v>180</v>
      </c>
      <c r="I15" s="333"/>
      <c r="J15" s="289"/>
      <c r="K15" s="289"/>
      <c r="L15" s="290"/>
    </row>
    <row r="16" spans="2:12" ht="86" customHeight="1" x14ac:dyDescent="0.35">
      <c r="B16" s="234" t="s">
        <v>38</v>
      </c>
      <c r="C16" s="232" t="s">
        <v>39</v>
      </c>
      <c r="D16" s="331"/>
      <c r="E16" s="332"/>
      <c r="G16" s="236" t="s">
        <v>40</v>
      </c>
      <c r="H16" s="333" t="s">
        <v>41</v>
      </c>
      <c r="I16" s="333"/>
      <c r="J16" s="361"/>
      <c r="K16" s="361"/>
      <c r="L16" s="362"/>
    </row>
    <row r="17" spans="2:12" ht="75" customHeight="1" x14ac:dyDescent="0.35">
      <c r="B17" s="234" t="s">
        <v>42</v>
      </c>
      <c r="C17" s="232" t="s">
        <v>43</v>
      </c>
      <c r="D17" s="331"/>
      <c r="E17" s="332"/>
      <c r="F17" s="7" t="s">
        <v>44</v>
      </c>
      <c r="G17" s="237" t="s">
        <v>45</v>
      </c>
      <c r="H17" s="333" t="s">
        <v>46</v>
      </c>
      <c r="I17" s="333"/>
      <c r="J17" s="361"/>
      <c r="K17" s="361"/>
      <c r="L17" s="362"/>
    </row>
    <row r="18" spans="2:12" ht="75" customHeight="1" x14ac:dyDescent="0.35">
      <c r="B18" s="234" t="s">
        <v>47</v>
      </c>
      <c r="C18" s="232" t="s">
        <v>48</v>
      </c>
      <c r="D18" s="331"/>
      <c r="E18" s="332"/>
      <c r="F18" s="10" t="s">
        <v>49</v>
      </c>
      <c r="G18" s="238" t="s">
        <v>50</v>
      </c>
      <c r="H18" s="333" t="s">
        <v>51</v>
      </c>
      <c r="I18" s="333"/>
      <c r="J18" s="361"/>
      <c r="K18" s="361"/>
      <c r="L18" s="362"/>
    </row>
    <row r="19" spans="2:12" ht="75" customHeight="1" thickBot="1" x14ac:dyDescent="0.4">
      <c r="B19" s="235" t="s">
        <v>52</v>
      </c>
      <c r="C19" s="233" t="s">
        <v>53</v>
      </c>
      <c r="D19" s="343"/>
      <c r="E19" s="344"/>
      <c r="G19" s="239" t="s">
        <v>54</v>
      </c>
      <c r="H19" s="333" t="s">
        <v>55</v>
      </c>
      <c r="I19" s="333"/>
      <c r="J19" s="287"/>
      <c r="K19" s="287"/>
      <c r="L19" s="288"/>
    </row>
    <row r="20" spans="2:12" ht="99" customHeight="1" x14ac:dyDescent="0.35">
      <c r="B20" s="4"/>
      <c r="C20" s="127"/>
      <c r="D20" s="127"/>
      <c r="E20" s="135"/>
      <c r="G20" s="240" t="s">
        <v>210</v>
      </c>
      <c r="H20" s="333" t="s">
        <v>211</v>
      </c>
      <c r="I20" s="333"/>
      <c r="J20" s="287"/>
      <c r="K20" s="287"/>
      <c r="L20" s="288"/>
    </row>
    <row r="21" spans="2:12" ht="35.5" customHeight="1" x14ac:dyDescent="0.35">
      <c r="B21" s="4"/>
      <c r="C21" s="127"/>
      <c r="D21" s="127"/>
      <c r="E21" s="128"/>
      <c r="G21" s="334" t="s">
        <v>56</v>
      </c>
      <c r="H21" s="335"/>
      <c r="I21" s="335"/>
      <c r="J21" s="335"/>
      <c r="K21" s="335"/>
      <c r="L21" s="336"/>
    </row>
    <row r="22" spans="2:12" ht="85.5" customHeight="1" x14ac:dyDescent="0.35">
      <c r="B22" s="4"/>
      <c r="C22" s="127"/>
      <c r="D22" s="127"/>
      <c r="E22" s="128"/>
      <c r="G22" s="243" t="s">
        <v>57</v>
      </c>
      <c r="H22" s="241" t="s">
        <v>58</v>
      </c>
      <c r="I22" s="289"/>
      <c r="J22" s="289"/>
      <c r="K22" s="289"/>
      <c r="L22" s="290"/>
    </row>
    <row r="23" spans="2:12" ht="105" customHeight="1" thickBot="1" x14ac:dyDescent="0.4">
      <c r="B23" s="4"/>
      <c r="C23" s="127"/>
      <c r="D23" s="127"/>
      <c r="E23" s="128"/>
      <c r="G23" s="244" t="s">
        <v>59</v>
      </c>
      <c r="H23" s="242" t="s">
        <v>60</v>
      </c>
      <c r="I23" s="291"/>
      <c r="J23" s="291"/>
      <c r="K23" s="291"/>
      <c r="L23" s="292"/>
    </row>
    <row r="24" spans="2:12" ht="76.5" customHeight="1" thickBot="1" x14ac:dyDescent="0.4">
      <c r="B24" s="4"/>
      <c r="C24" s="127"/>
      <c r="D24" s="127"/>
      <c r="E24" s="128"/>
      <c r="G24" s="102"/>
      <c r="H24" s="103"/>
      <c r="I24" s="129"/>
    </row>
    <row r="25" spans="2:12" ht="76.5" customHeight="1" x14ac:dyDescent="0.35">
      <c r="B25" s="296" t="s">
        <v>61</v>
      </c>
      <c r="C25" s="297"/>
      <c r="D25" s="297"/>
      <c r="E25" s="298"/>
      <c r="G25" s="296" t="s">
        <v>62</v>
      </c>
      <c r="H25" s="297"/>
      <c r="I25" s="297"/>
      <c r="J25" s="297"/>
      <c r="K25" s="297"/>
      <c r="L25" s="298"/>
    </row>
    <row r="26" spans="2:12" ht="113.15" customHeight="1" x14ac:dyDescent="0.35">
      <c r="B26" s="181" t="s">
        <v>2</v>
      </c>
      <c r="C26" s="182" t="s">
        <v>63</v>
      </c>
      <c r="D26" s="183" t="s">
        <v>182</v>
      </c>
      <c r="E26" s="184" t="s">
        <v>64</v>
      </c>
      <c r="G26" s="185" t="s">
        <v>65</v>
      </c>
      <c r="H26" s="186" t="s">
        <v>66</v>
      </c>
      <c r="I26" s="304" t="s">
        <v>67</v>
      </c>
      <c r="J26" s="305"/>
      <c r="K26" s="186" t="s">
        <v>68</v>
      </c>
      <c r="L26" s="187" t="s">
        <v>69</v>
      </c>
    </row>
    <row r="27" spans="2:12" ht="54.5" customHeight="1" x14ac:dyDescent="0.35">
      <c r="B27" s="133" t="s">
        <v>70</v>
      </c>
      <c r="C27" s="6" t="s">
        <v>71</v>
      </c>
      <c r="D27" s="6" t="s">
        <v>181</v>
      </c>
      <c r="E27" s="132" t="s">
        <v>72</v>
      </c>
      <c r="G27" s="131" t="s">
        <v>73</v>
      </c>
      <c r="H27" s="6" t="s">
        <v>74</v>
      </c>
      <c r="I27" s="306" t="s">
        <v>75</v>
      </c>
      <c r="J27" s="300"/>
      <c r="K27" s="3" t="s">
        <v>76</v>
      </c>
      <c r="L27" s="132" t="s">
        <v>72</v>
      </c>
    </row>
    <row r="28" spans="2:12" ht="76.5" customHeight="1" x14ac:dyDescent="0.35">
      <c r="B28" s="245" t="s">
        <v>77</v>
      </c>
      <c r="C28" s="256"/>
      <c r="D28" s="257"/>
      <c r="E28" s="258"/>
      <c r="G28" s="246" t="s">
        <v>212</v>
      </c>
      <c r="H28" s="262"/>
      <c r="I28" s="302"/>
      <c r="J28" s="303"/>
      <c r="K28" s="263"/>
      <c r="L28" s="258"/>
    </row>
    <row r="29" spans="2:12" ht="76.5" customHeight="1" x14ac:dyDescent="0.35">
      <c r="B29" s="245" t="s">
        <v>78</v>
      </c>
      <c r="C29" s="256"/>
      <c r="D29" s="257"/>
      <c r="E29" s="258"/>
      <c r="G29" s="246" t="s">
        <v>205</v>
      </c>
      <c r="H29" s="263"/>
      <c r="I29" s="302"/>
      <c r="J29" s="303"/>
      <c r="K29" s="263"/>
      <c r="L29" s="258"/>
    </row>
    <row r="30" spans="2:12" ht="76.5" customHeight="1" x14ac:dyDescent="0.35">
      <c r="B30" s="245" t="s">
        <v>79</v>
      </c>
      <c r="C30" s="256"/>
      <c r="D30" s="257"/>
      <c r="E30" s="258"/>
      <c r="G30" s="247" t="s">
        <v>209</v>
      </c>
      <c r="H30" s="263"/>
      <c r="I30" s="302"/>
      <c r="J30" s="303"/>
      <c r="K30" s="263"/>
      <c r="L30" s="258"/>
    </row>
    <row r="31" spans="2:12" ht="76.5" customHeight="1" x14ac:dyDescent="0.35">
      <c r="B31" s="245" t="s">
        <v>80</v>
      </c>
      <c r="C31" s="256"/>
      <c r="D31" s="257"/>
      <c r="E31" s="258"/>
      <c r="G31" s="246" t="s">
        <v>81</v>
      </c>
      <c r="H31" s="262"/>
      <c r="I31" s="302"/>
      <c r="J31" s="303"/>
      <c r="K31" s="263"/>
      <c r="L31" s="258"/>
    </row>
    <row r="32" spans="2:12" ht="76.5" customHeight="1" x14ac:dyDescent="0.35">
      <c r="B32" s="245" t="s">
        <v>82</v>
      </c>
      <c r="C32" s="256"/>
      <c r="D32" s="257"/>
      <c r="E32" s="258"/>
      <c r="G32" s="246" t="s">
        <v>206</v>
      </c>
      <c r="H32" s="262"/>
      <c r="I32" s="302"/>
      <c r="J32" s="303"/>
      <c r="K32" s="263"/>
      <c r="L32" s="258"/>
    </row>
    <row r="33" spans="2:14" ht="76.5" customHeight="1" thickBot="1" x14ac:dyDescent="0.4">
      <c r="B33" s="244" t="s">
        <v>84</v>
      </c>
      <c r="C33" s="259">
        <f>SUM(C28:C32)</f>
        <v>0</v>
      </c>
      <c r="D33" s="260"/>
      <c r="E33" s="261"/>
      <c r="G33" s="244" t="s">
        <v>83</v>
      </c>
      <c r="H33" s="264"/>
      <c r="I33" s="345"/>
      <c r="J33" s="346"/>
      <c r="K33" s="265"/>
      <c r="L33" s="266"/>
    </row>
    <row r="34" spans="2:14" ht="76.5" customHeight="1" thickBot="1" x14ac:dyDescent="0.4">
      <c r="B34" s="102"/>
      <c r="C34" s="134"/>
      <c r="D34" s="134"/>
      <c r="E34" s="129"/>
      <c r="H34" s="103"/>
      <c r="I34" s="129"/>
    </row>
    <row r="35" spans="2:14" ht="75.650000000000006" customHeight="1" x14ac:dyDescent="0.35">
      <c r="B35" s="320" t="s">
        <v>85</v>
      </c>
      <c r="C35" s="321"/>
      <c r="D35" s="321"/>
      <c r="E35" s="321"/>
      <c r="F35" s="321"/>
      <c r="G35" s="321"/>
      <c r="H35" s="321"/>
      <c r="I35" s="321"/>
      <c r="J35" s="321"/>
      <c r="K35" s="321"/>
      <c r="L35" s="322"/>
    </row>
    <row r="36" spans="2:14" ht="41.15" customHeight="1" x14ac:dyDescent="0.35">
      <c r="B36" s="318" t="s">
        <v>25</v>
      </c>
      <c r="C36" s="319"/>
      <c r="D36" s="299" t="s">
        <v>2</v>
      </c>
      <c r="E36" s="299"/>
      <c r="F36" s="299"/>
      <c r="G36" s="300"/>
      <c r="H36" s="293" t="s">
        <v>26</v>
      </c>
      <c r="I36" s="294"/>
      <c r="J36" s="294"/>
      <c r="K36" s="294"/>
      <c r="L36" s="295"/>
    </row>
    <row r="37" spans="2:14" ht="76.5" customHeight="1" x14ac:dyDescent="0.35">
      <c r="B37" s="350" t="s">
        <v>86</v>
      </c>
      <c r="C37" s="351"/>
      <c r="D37" s="301" t="s">
        <v>87</v>
      </c>
      <c r="E37" s="301"/>
      <c r="F37" s="301"/>
      <c r="G37" s="301"/>
      <c r="H37" s="286"/>
      <c r="I37" s="287"/>
      <c r="J37" s="287"/>
      <c r="K37" s="287"/>
      <c r="L37" s="288"/>
    </row>
    <row r="38" spans="2:14" ht="76.5" customHeight="1" x14ac:dyDescent="0.35">
      <c r="B38" s="350" t="s">
        <v>88</v>
      </c>
      <c r="C38" s="351"/>
      <c r="D38" s="301" t="s">
        <v>89</v>
      </c>
      <c r="E38" s="301"/>
      <c r="F38" s="301"/>
      <c r="G38" s="301"/>
      <c r="H38" s="286"/>
      <c r="I38" s="287"/>
      <c r="J38" s="287"/>
      <c r="K38" s="287"/>
      <c r="L38" s="288"/>
      <c r="M38" s="284" t="s">
        <v>90</v>
      </c>
      <c r="N38" s="285"/>
    </row>
    <row r="39" spans="2:14" ht="76.5" customHeight="1" x14ac:dyDescent="0.35">
      <c r="B39" s="350" t="s">
        <v>91</v>
      </c>
      <c r="C39" s="351"/>
      <c r="D39" s="301" t="s">
        <v>92</v>
      </c>
      <c r="E39" s="301"/>
      <c r="F39" s="301"/>
      <c r="G39" s="301"/>
      <c r="H39" s="347"/>
      <c r="I39" s="348"/>
      <c r="J39" s="348"/>
      <c r="K39" s="348"/>
      <c r="L39" s="349"/>
    </row>
    <row r="40" spans="2:14" ht="76.5" customHeight="1" x14ac:dyDescent="0.35">
      <c r="B40" s="354" t="s">
        <v>93</v>
      </c>
      <c r="C40" s="355"/>
      <c r="D40" s="341" t="s">
        <v>187</v>
      </c>
      <c r="E40" s="341"/>
      <c r="F40" s="341"/>
      <c r="G40" s="341"/>
      <c r="H40" s="286"/>
      <c r="I40" s="287"/>
      <c r="J40" s="287"/>
      <c r="K40" s="287"/>
      <c r="L40" s="288"/>
    </row>
    <row r="41" spans="2:14" ht="76.5" customHeight="1" x14ac:dyDescent="0.35">
      <c r="B41" s="356" t="s">
        <v>94</v>
      </c>
      <c r="C41" s="357"/>
      <c r="D41" s="301" t="s">
        <v>95</v>
      </c>
      <c r="E41" s="301"/>
      <c r="F41" s="301"/>
      <c r="G41" s="301"/>
      <c r="H41" s="358"/>
      <c r="I41" s="359"/>
      <c r="J41" s="359"/>
      <c r="K41" s="359"/>
      <c r="L41" s="360"/>
    </row>
    <row r="42" spans="2:14" ht="68.150000000000006" customHeight="1" x14ac:dyDescent="0.35">
      <c r="B42" s="350" t="s">
        <v>96</v>
      </c>
      <c r="C42" s="351"/>
      <c r="D42" s="301" t="s">
        <v>97</v>
      </c>
      <c r="E42" s="301"/>
      <c r="F42" s="301"/>
      <c r="G42" s="301"/>
      <c r="H42" s="358"/>
      <c r="I42" s="359"/>
      <c r="J42" s="359"/>
      <c r="K42" s="359"/>
      <c r="L42" s="360"/>
    </row>
    <row r="43" spans="2:14" ht="80.5" customHeight="1" thickBot="1" x14ac:dyDescent="0.4">
      <c r="B43" s="352" t="s">
        <v>98</v>
      </c>
      <c r="C43" s="353"/>
      <c r="D43" s="342" t="s">
        <v>99</v>
      </c>
      <c r="E43" s="342"/>
      <c r="F43" s="342"/>
      <c r="G43" s="342"/>
      <c r="H43" s="337"/>
      <c r="I43" s="291"/>
      <c r="J43" s="291"/>
      <c r="K43" s="291"/>
      <c r="L43" s="292"/>
    </row>
    <row r="44" spans="2:14" ht="75" customHeight="1" x14ac:dyDescent="0.35">
      <c r="B44" s="4"/>
      <c r="C44" s="4"/>
      <c r="D44" s="4"/>
      <c r="E44" s="5"/>
    </row>
    <row r="45" spans="2:14" ht="98.15" customHeight="1" x14ac:dyDescent="0.35">
      <c r="B45" s="4"/>
      <c r="C45" s="4"/>
      <c r="D45" s="4"/>
      <c r="E45" s="5"/>
    </row>
    <row r="46" spans="2:14" ht="86.5" customHeight="1" x14ac:dyDescent="0.35"/>
    <row r="47" spans="2:14" ht="100.4" customHeight="1" x14ac:dyDescent="0.35"/>
    <row r="48" spans="2:14" ht="100.4" customHeight="1" x14ac:dyDescent="0.35"/>
    <row r="49" ht="100.4" customHeight="1" x14ac:dyDescent="0.35"/>
    <row r="50" ht="100.4" customHeight="1" x14ac:dyDescent="0.35"/>
    <row r="51" ht="100.4" customHeight="1" x14ac:dyDescent="0.35"/>
    <row r="52" ht="100.4" customHeight="1" x14ac:dyDescent="0.35"/>
    <row r="53" ht="100.4" customHeight="1" x14ac:dyDescent="0.35"/>
    <row r="54" ht="100.4" customHeight="1" x14ac:dyDescent="0.35"/>
    <row r="56" ht="21" customHeight="1" x14ac:dyDescent="0.35"/>
    <row r="59" ht="25.4" customHeight="1" x14ac:dyDescent="0.35"/>
    <row r="60" ht="40.4" customHeight="1" x14ac:dyDescent="0.35"/>
    <row r="61" ht="20.149999999999999" customHeight="1" x14ac:dyDescent="0.35"/>
    <row r="62" ht="25.4" customHeight="1" x14ac:dyDescent="0.35"/>
    <row r="63" ht="25.4" customHeight="1" x14ac:dyDescent="0.35"/>
    <row r="64" ht="25.4" customHeight="1" x14ac:dyDescent="0.35"/>
    <row r="65" ht="25.4" customHeight="1" x14ac:dyDescent="0.35"/>
    <row r="66" ht="25.4" customHeight="1" x14ac:dyDescent="0.35"/>
    <row r="67" ht="25.4" customHeight="1" x14ac:dyDescent="0.35"/>
    <row r="70" ht="25.4" customHeight="1" x14ac:dyDescent="0.35"/>
    <row r="71" ht="25.4" customHeight="1" x14ac:dyDescent="0.35"/>
    <row r="73" ht="40.4" customHeight="1" x14ac:dyDescent="0.35"/>
    <row r="74" ht="50.15" customHeight="1" x14ac:dyDescent="0.35"/>
    <row r="75" ht="50.15" customHeight="1" x14ac:dyDescent="0.35"/>
    <row r="76" ht="50.15" customHeight="1" x14ac:dyDescent="0.35"/>
    <row r="77" ht="50.15" customHeight="1" x14ac:dyDescent="0.35"/>
    <row r="78" ht="50.15" customHeight="1" x14ac:dyDescent="0.35"/>
    <row r="79" ht="50.15" customHeight="1" x14ac:dyDescent="0.35"/>
    <row r="80" ht="50.15" customHeight="1" x14ac:dyDescent="0.35"/>
  </sheetData>
  <sheetProtection algorithmName="SHA-512" hashValue="ymaeVE/HaDuAUQJkStRUrJbdx5R81E+fg7hXJmtWNQrhW4mICBsV0Yiw81z2axN65tl+52vUdQ1oOvWePPDTeg==" saltValue="6RlM21IFEnBePjzWWdF0yQ==" spinCount="100000" sheet="1" objects="1" scenarios="1"/>
  <mergeCells count="74">
    <mergeCell ref="H41:L41"/>
    <mergeCell ref="H42:L42"/>
    <mergeCell ref="H12:I12"/>
    <mergeCell ref="H13:I13"/>
    <mergeCell ref="H15:I15"/>
    <mergeCell ref="J13:L13"/>
    <mergeCell ref="J19:L19"/>
    <mergeCell ref="J18:L18"/>
    <mergeCell ref="J17:L17"/>
    <mergeCell ref="J16:L16"/>
    <mergeCell ref="J15:L15"/>
    <mergeCell ref="H14:I14"/>
    <mergeCell ref="J14:L14"/>
    <mergeCell ref="H16:I16"/>
    <mergeCell ref="H17:I17"/>
    <mergeCell ref="H18:I18"/>
    <mergeCell ref="B37:C37"/>
    <mergeCell ref="B38:C38"/>
    <mergeCell ref="B39:C39"/>
    <mergeCell ref="B40:C40"/>
    <mergeCell ref="B41:C41"/>
    <mergeCell ref="H43:L43"/>
    <mergeCell ref="B11:E11"/>
    <mergeCell ref="D39:G39"/>
    <mergeCell ref="D40:G40"/>
    <mergeCell ref="D41:G41"/>
    <mergeCell ref="D42:G42"/>
    <mergeCell ref="D43:G43"/>
    <mergeCell ref="D17:E17"/>
    <mergeCell ref="D18:E18"/>
    <mergeCell ref="D19:E19"/>
    <mergeCell ref="I32:J32"/>
    <mergeCell ref="I33:J33"/>
    <mergeCell ref="H39:L39"/>
    <mergeCell ref="H40:L40"/>
    <mergeCell ref="B42:C42"/>
    <mergeCell ref="B43:C43"/>
    <mergeCell ref="B36:C36"/>
    <mergeCell ref="B25:E25"/>
    <mergeCell ref="G11:L11"/>
    <mergeCell ref="J12:L12"/>
    <mergeCell ref="B6:E6"/>
    <mergeCell ref="D12:E12"/>
    <mergeCell ref="D8:E8"/>
    <mergeCell ref="D9:E9"/>
    <mergeCell ref="D13:E13"/>
    <mergeCell ref="D14:E14"/>
    <mergeCell ref="D15:E15"/>
    <mergeCell ref="D16:E16"/>
    <mergeCell ref="H20:I20"/>
    <mergeCell ref="G21:L21"/>
    <mergeCell ref="B35:L35"/>
    <mergeCell ref="H19:I19"/>
    <mergeCell ref="B2:L2"/>
    <mergeCell ref="B3:L3"/>
    <mergeCell ref="B4:L4"/>
    <mergeCell ref="J20:L20"/>
    <mergeCell ref="D7:E7"/>
    <mergeCell ref="M38:N38"/>
    <mergeCell ref="H37:L37"/>
    <mergeCell ref="H38:L38"/>
    <mergeCell ref="I22:L22"/>
    <mergeCell ref="I23:L23"/>
    <mergeCell ref="H36:L36"/>
    <mergeCell ref="G25:L25"/>
    <mergeCell ref="D36:G36"/>
    <mergeCell ref="D37:G37"/>
    <mergeCell ref="D38:G38"/>
    <mergeCell ref="I28:J28"/>
    <mergeCell ref="I29:J29"/>
    <mergeCell ref="I26:J26"/>
    <mergeCell ref="I27:J27"/>
    <mergeCell ref="I30:J30"/>
    <mergeCell ref="I31:J31"/>
  </mergeCells>
  <dataValidations xWindow="1005" yWindow="559" count="7">
    <dataValidation type="whole" errorStyle="information" operator="greaterThanOrEqual" allowBlank="1" showInputMessage="1" showErrorMessage="1" error="Please provide a number of 0 or greater." sqref="C28:C34 D34" xr:uid="{2A73FD50-1615-4A03-9F37-3FC96821037E}">
      <formula1>0</formula1>
    </dataValidation>
    <dataValidation type="list" allowBlank="1" showInputMessage="1" showErrorMessage="1" sqref="H39:L39" xr:uid="{231EF626-0801-458E-95A2-502C4F8E0F2A}">
      <formula1>"HEAR, HER, Both"</formula1>
    </dataValidation>
    <dataValidation type="list" allowBlank="1" showInputMessage="1" showErrorMessage="1" sqref="J14:L14" xr:uid="{13A8F2FD-EA22-4D72-B669-B81EF9479B72}">
      <formula1>"New Construction, Existing Structure"</formula1>
    </dataValidation>
    <dataValidation type="list" allowBlank="1" showInputMessage="1" showErrorMessage="1" sqref="H38:L38" xr:uid="{C9EABBCE-DABC-49AA-9390-D25673C9DFFD}">
      <formula1>"Public Housing Authority, Multifamily buildings receiving project-based assistance, Multifamily buildings receiving tenant-based assistance, LIHTC, Unit-Level Income Tax Documentation, Unit-Level Categorical Eligibility Benefit Letter, N/A (HER only)"</formula1>
    </dataValidation>
    <dataValidation type="list" allowBlank="1" showInputMessage="1" showErrorMessage="1" sqref="D28:D32" xr:uid="{EFF9F392-54A0-4EBB-9CDC-E588B8D8A4AB}">
      <formula1>"500-1500 sq ft, 1500-2500 sq ft, &gt;2500 sq ft"</formula1>
    </dataValidation>
    <dataValidation type="list" allowBlank="1" showInputMessage="1" showErrorMessage="1" sqref="D7" xr:uid="{6258397C-E2CD-4227-BE58-892A336603F0}">
      <formula1>"HEAR,HER,BOTH"</formula1>
    </dataValidation>
    <dataValidation type="list" errorStyle="information" allowBlank="1" showInputMessage="1" showErrorMessage="1" error="Please select from drop-down menu." prompt="Please select from drop-down menu." sqref="I28:J31" xr:uid="{A4FDE894-B9F8-41FD-87DA-A51DB69B3A00}">
      <formula1>"Electricity, Natural Gas, Propane, Oil, Other (Please specify in notes), Electricity and Natural Gas"</formula1>
    </dataValidation>
  </dataValidations>
  <hyperlinks>
    <hyperlink ref="F17" r:id="rId1" display="Find an approved program contractor " xr:uid="{E64B31F5-BA7E-4EF1-B340-1AFFBEA5BA6A}"/>
    <hyperlink ref="F18" r:id="rId2" xr:uid="{730D045E-FD41-41D6-AF32-4D78BCE818E8}"/>
    <hyperlink ref="M38:N38" r:id="rId3" display="Find more information about income qualification on the program website. " xr:uid="{268602E9-6FFC-4A5A-A139-83C3A3EF8DA9}"/>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786C-8599-4744-9B0E-B2672A1BDB47}">
  <sheetPr>
    <tabColor rgb="FF7030A0"/>
  </sheetPr>
  <dimension ref="A1:R37"/>
  <sheetViews>
    <sheetView topLeftCell="C10" zoomScale="77" zoomScaleNormal="89" workbookViewId="0">
      <selection activeCell="H15" sqref="H15"/>
    </sheetView>
  </sheetViews>
  <sheetFormatPr defaultColWidth="8.7265625" defaultRowHeight="14.5" x14ac:dyDescent="0.35"/>
  <cols>
    <col min="1" max="1" width="7.54296875" style="11" customWidth="1"/>
    <col min="2" max="2" width="8.7265625" style="11"/>
    <col min="3" max="3" width="7.1796875" style="11" customWidth="1"/>
    <col min="4" max="4" width="19.1796875" style="11" customWidth="1"/>
    <col min="5" max="5" width="24.1796875" style="11" customWidth="1"/>
    <col min="6" max="6" width="45" style="11" customWidth="1"/>
    <col min="7" max="7" width="23.1796875" style="11" customWidth="1"/>
    <col min="8" max="8" width="27.81640625" style="11" customWidth="1"/>
    <col min="9" max="9" width="20.453125" style="11" customWidth="1"/>
    <col min="10" max="10" width="27.7265625" style="11" customWidth="1"/>
    <col min="11" max="11" width="21.453125" style="11" customWidth="1"/>
    <col min="12" max="12" width="19.54296875" style="11" customWidth="1"/>
    <col min="13" max="13" width="20.1796875" style="11" customWidth="1"/>
    <col min="14" max="14" width="17.1796875" style="11" customWidth="1"/>
    <col min="15" max="15" width="18.1796875" style="11" customWidth="1"/>
    <col min="16" max="16" width="18.453125" style="11" customWidth="1"/>
    <col min="17" max="17" width="8.7265625" style="11"/>
    <col min="18" max="18" width="12.1796875" style="11" bestFit="1" customWidth="1"/>
    <col min="19" max="16384" width="8.7265625" style="11"/>
  </cols>
  <sheetData>
    <row r="1" spans="1:18" x14ac:dyDescent="0.35">
      <c r="C1" s="41"/>
      <c r="D1" s="41"/>
      <c r="E1" s="41"/>
      <c r="F1" s="41"/>
    </row>
    <row r="2" spans="1:18" ht="23.5" customHeight="1" x14ac:dyDescent="0.35">
      <c r="C2" s="431" t="s">
        <v>100</v>
      </c>
      <c r="D2" s="432"/>
      <c r="E2" s="432"/>
      <c r="F2" s="433"/>
      <c r="G2" s="40"/>
    </row>
    <row r="3" spans="1:18" ht="15" thickBot="1" x14ac:dyDescent="0.4"/>
    <row r="4" spans="1:18" s="12" customFormat="1" ht="23.15" customHeight="1" x14ac:dyDescent="0.35">
      <c r="C4" s="434" t="s">
        <v>101</v>
      </c>
      <c r="D4" s="434"/>
      <c r="E4" s="434"/>
      <c r="F4" s="435"/>
      <c r="G4" s="435"/>
      <c r="H4" s="435"/>
      <c r="I4" s="436" t="s">
        <v>102</v>
      </c>
      <c r="J4" s="437"/>
      <c r="K4" s="438"/>
      <c r="L4" s="438"/>
      <c r="M4" s="438"/>
      <c r="N4" s="439"/>
    </row>
    <row r="5" spans="1:18" s="12" customFormat="1" ht="20.5" customHeight="1" thickBot="1" x14ac:dyDescent="0.5">
      <c r="C5" s="39"/>
      <c r="D5" s="39"/>
      <c r="E5" s="39"/>
      <c r="F5" s="34"/>
      <c r="G5" s="34"/>
      <c r="H5" s="34"/>
      <c r="I5" s="440"/>
      <c r="J5" s="441"/>
      <c r="K5" s="442"/>
      <c r="L5" s="442"/>
      <c r="M5" s="442"/>
      <c r="N5" s="443"/>
    </row>
    <row r="6" spans="1:18" s="12" customFormat="1" ht="20.5" customHeight="1" thickBot="1" x14ac:dyDescent="0.5">
      <c r="B6" s="32" t="s">
        <v>103</v>
      </c>
      <c r="C6" s="444" t="s">
        <v>104</v>
      </c>
      <c r="D6" s="445"/>
      <c r="E6" s="445"/>
      <c r="F6" s="140"/>
      <c r="G6" s="34"/>
      <c r="H6" s="34"/>
      <c r="I6" s="448" t="s">
        <v>105</v>
      </c>
      <c r="J6" s="449"/>
      <c r="K6" s="449"/>
      <c r="L6" s="450"/>
      <c r="M6" s="446">
        <f>F9</f>
        <v>0</v>
      </c>
      <c r="N6" s="447"/>
    </row>
    <row r="7" spans="1:18" s="12" customFormat="1" ht="33" customHeight="1" x14ac:dyDescent="0.5">
      <c r="B7" s="32"/>
      <c r="C7" s="428" t="s">
        <v>106</v>
      </c>
      <c r="D7" s="429"/>
      <c r="E7" s="430"/>
      <c r="F7" s="141"/>
      <c r="G7" s="34"/>
      <c r="H7" s="34"/>
      <c r="I7" s="87"/>
      <c r="J7" s="87"/>
      <c r="K7" s="87"/>
      <c r="L7" s="88"/>
      <c r="M7" s="89"/>
      <c r="N7" s="63"/>
    </row>
    <row r="8" spans="1:18" s="12" customFormat="1" ht="20.5" customHeight="1" x14ac:dyDescent="0.35">
      <c r="C8" s="410" t="s">
        <v>107</v>
      </c>
      <c r="D8" s="411"/>
      <c r="E8" s="412"/>
      <c r="F8" s="36">
        <f>IF(F7="Less than 80% AMI",SUM(F6*G30),IF(F7="Less than 150% AMI",SUM((F6*G30)/2),0))</f>
        <v>0</v>
      </c>
      <c r="G8" s="34"/>
      <c r="H8" s="34"/>
      <c r="I8" s="33"/>
      <c r="J8" s="33"/>
    </row>
    <row r="9" spans="1:18" s="12" customFormat="1" ht="20.5" customHeight="1" x14ac:dyDescent="0.35">
      <c r="C9" s="413" t="s">
        <v>108</v>
      </c>
      <c r="D9" s="414"/>
      <c r="E9" s="414"/>
      <c r="F9" s="35">
        <f>M33</f>
        <v>0</v>
      </c>
      <c r="G9" s="34"/>
      <c r="H9" s="34"/>
      <c r="I9" s="33"/>
      <c r="J9" s="33"/>
    </row>
    <row r="10" spans="1:18" s="12" customFormat="1" ht="20.5" customHeight="1" x14ac:dyDescent="0.35">
      <c r="C10" s="413" t="s">
        <v>109</v>
      </c>
      <c r="D10" s="414"/>
      <c r="E10" s="414"/>
      <c r="F10" s="36">
        <f>SUM(F8-F9)</f>
        <v>0</v>
      </c>
      <c r="G10" s="34"/>
      <c r="H10" s="34"/>
      <c r="I10" s="33"/>
      <c r="J10" s="33"/>
    </row>
    <row r="11" spans="1:18" s="12" customFormat="1" ht="20.5" customHeight="1" thickBot="1" x14ac:dyDescent="0.4">
      <c r="C11" s="415" t="s">
        <v>110</v>
      </c>
      <c r="D11" s="416"/>
      <c r="E11" s="416"/>
      <c r="F11" s="188">
        <f>IF(F7="Less than 80% AMI",N34,IF(F7="Less than 150% AMI",SUM(K32-M33),0))</f>
        <v>0</v>
      </c>
      <c r="G11" s="34"/>
      <c r="H11" s="34"/>
      <c r="I11" s="33"/>
      <c r="J11" s="33"/>
    </row>
    <row r="12" spans="1:18" s="12" customFormat="1" ht="20.5" customHeight="1" x14ac:dyDescent="0.35">
      <c r="C12" s="32"/>
      <c r="D12" s="32"/>
      <c r="E12" s="32"/>
      <c r="F12" s="34"/>
      <c r="G12" s="34"/>
      <c r="H12" s="34"/>
      <c r="I12" s="33"/>
      <c r="J12" s="33"/>
    </row>
    <row r="13" spans="1:18" s="12" customFormat="1" ht="15" thickBot="1" x14ac:dyDescent="0.4">
      <c r="C13" s="32"/>
    </row>
    <row r="14" spans="1:18" ht="111" customHeight="1" x14ac:dyDescent="0.35">
      <c r="A14" s="12"/>
      <c r="B14" s="31" t="s">
        <v>111</v>
      </c>
      <c r="C14" s="417" t="s">
        <v>112</v>
      </c>
      <c r="D14" s="68" t="s">
        <v>113</v>
      </c>
      <c r="E14" s="420" t="s">
        <v>114</v>
      </c>
      <c r="F14" s="420"/>
      <c r="G14" s="69" t="s">
        <v>191</v>
      </c>
      <c r="H14" s="69" t="s">
        <v>192</v>
      </c>
      <c r="I14" s="69" t="s">
        <v>115</v>
      </c>
      <c r="J14" s="71" t="s">
        <v>190</v>
      </c>
      <c r="K14" s="189" t="s">
        <v>116</v>
      </c>
      <c r="L14" s="69" t="s">
        <v>193</v>
      </c>
      <c r="M14" s="69" t="s">
        <v>194</v>
      </c>
      <c r="N14" s="69" t="s">
        <v>117</v>
      </c>
      <c r="O14" s="368" t="s">
        <v>195</v>
      </c>
      <c r="P14" s="369"/>
    </row>
    <row r="15" spans="1:18" ht="14.5" customHeight="1" x14ac:dyDescent="0.35">
      <c r="A15" s="12"/>
      <c r="B15" s="12"/>
      <c r="C15" s="418"/>
      <c r="D15" s="421" t="s">
        <v>118</v>
      </c>
      <c r="E15" s="422" t="s">
        <v>119</v>
      </c>
      <c r="F15" s="422"/>
      <c r="G15" s="30">
        <v>1750</v>
      </c>
      <c r="H15" s="142"/>
      <c r="I15" s="143"/>
      <c r="J15" s="143"/>
      <c r="K15" s="25">
        <f t="shared" ref="K15:K20" si="0">SUM(I15*H15)</f>
        <v>0</v>
      </c>
      <c r="L15" s="25">
        <f>SUM(G15*I15)</f>
        <v>0</v>
      </c>
      <c r="M15" s="24">
        <f t="shared" ref="M15:M20" si="1">IF(K15&gt;L15,L15,IF(L15=K15,K15,IF(K15&lt;L15,K15,0)))</f>
        <v>0</v>
      </c>
      <c r="N15" s="23" cm="1">
        <f t="array" ref="N15">_xlfn.IFS($F$7="Less than 150% AMI","NA",K15&gt;L15,SUM(K15-L15),TRUE,0)</f>
        <v>0</v>
      </c>
      <c r="O15" s="370"/>
      <c r="P15" s="371"/>
      <c r="Q15" s="28"/>
      <c r="R15" s="28"/>
    </row>
    <row r="16" spans="1:18" ht="14.5" customHeight="1" x14ac:dyDescent="0.35">
      <c r="A16" s="12"/>
      <c r="B16" s="12"/>
      <c r="C16" s="418"/>
      <c r="D16" s="421"/>
      <c r="E16" s="422" t="s">
        <v>120</v>
      </c>
      <c r="F16" s="422"/>
      <c r="G16" s="26">
        <v>8000</v>
      </c>
      <c r="H16" s="144"/>
      <c r="I16" s="143"/>
      <c r="J16" s="143"/>
      <c r="K16" s="25">
        <f t="shared" si="0"/>
        <v>0</v>
      </c>
      <c r="L16" s="25">
        <f t="shared" ref="L16:L20" si="2">SUM(G16*I16)</f>
        <v>0</v>
      </c>
      <c r="M16" s="24">
        <f t="shared" si="1"/>
        <v>0</v>
      </c>
      <c r="N16" s="126" cm="1">
        <f t="array" ref="N16">_xlfn.IFS($F$7="Less than 150% AMI","NA",K16&gt;L16,SUM(K16-L16),TRUE,0)</f>
        <v>0</v>
      </c>
      <c r="O16" s="370"/>
      <c r="P16" s="371"/>
      <c r="Q16" s="29"/>
      <c r="R16" s="29"/>
    </row>
    <row r="17" spans="1:16" x14ac:dyDescent="0.35">
      <c r="A17" s="12"/>
      <c r="B17" s="12"/>
      <c r="C17" s="418"/>
      <c r="D17" s="421"/>
      <c r="E17" s="385" t="s">
        <v>121</v>
      </c>
      <c r="F17" s="385"/>
      <c r="G17" s="26">
        <v>840</v>
      </c>
      <c r="H17" s="144"/>
      <c r="I17" s="143"/>
      <c r="J17" s="143"/>
      <c r="K17" s="25">
        <f t="shared" si="0"/>
        <v>0</v>
      </c>
      <c r="L17" s="25">
        <f>SUM(G17*I17)</f>
        <v>0</v>
      </c>
      <c r="M17" s="24">
        <f t="shared" si="1"/>
        <v>0</v>
      </c>
      <c r="N17" s="126" cm="1">
        <f t="array" ref="N17">_xlfn.IFS($F$7="Less than 150% AMI","NA",K17&gt;L17,SUM(K17-L17),TRUE,0)</f>
        <v>0</v>
      </c>
      <c r="O17" s="376"/>
      <c r="P17" s="377"/>
    </row>
    <row r="18" spans="1:16" x14ac:dyDescent="0.35">
      <c r="A18" s="12"/>
      <c r="B18" s="12"/>
      <c r="C18" s="418"/>
      <c r="D18" s="421"/>
      <c r="E18" s="385" t="s">
        <v>122</v>
      </c>
      <c r="F18" s="385"/>
      <c r="G18" s="26">
        <v>840</v>
      </c>
      <c r="H18" s="144"/>
      <c r="I18" s="143"/>
      <c r="J18" s="143"/>
      <c r="K18" s="25">
        <f t="shared" si="0"/>
        <v>0</v>
      </c>
      <c r="L18" s="25">
        <f t="shared" si="2"/>
        <v>0</v>
      </c>
      <c r="M18" s="24">
        <f t="shared" si="1"/>
        <v>0</v>
      </c>
      <c r="N18" s="126" cm="1">
        <f t="array" ref="N18">_xlfn.IFS($F$7="Less than 150% AMI","NA",K18&gt;L18,SUM(K18-L18),TRUE,0)</f>
        <v>0</v>
      </c>
      <c r="O18" s="370"/>
      <c r="P18" s="371"/>
    </row>
    <row r="19" spans="1:16" x14ac:dyDescent="0.35">
      <c r="A19" s="12"/>
      <c r="B19" s="12"/>
      <c r="C19" s="418"/>
      <c r="D19" s="423" t="s">
        <v>123</v>
      </c>
      <c r="E19" s="385" t="s">
        <v>124</v>
      </c>
      <c r="F19" s="385"/>
      <c r="G19" s="26">
        <v>4000</v>
      </c>
      <c r="H19" s="144"/>
      <c r="I19" s="143"/>
      <c r="J19" s="143"/>
      <c r="K19" s="25">
        <f t="shared" si="0"/>
        <v>0</v>
      </c>
      <c r="L19" s="25">
        <f t="shared" si="2"/>
        <v>0</v>
      </c>
      <c r="M19" s="24">
        <f t="shared" si="1"/>
        <v>0</v>
      </c>
      <c r="N19" s="126" cm="1">
        <f t="array" ref="N19">_xlfn.IFS($F$7="Less than 150% AMI","NA",K19&gt;L19,SUM(K19-L19),TRUE,0)</f>
        <v>0</v>
      </c>
      <c r="O19" s="370"/>
      <c r="P19" s="371"/>
    </row>
    <row r="20" spans="1:16" x14ac:dyDescent="0.35">
      <c r="A20" s="12"/>
      <c r="B20" s="12"/>
      <c r="C20" s="418"/>
      <c r="D20" s="423"/>
      <c r="E20" s="424" t="s">
        <v>125</v>
      </c>
      <c r="F20" s="27" t="s">
        <v>126</v>
      </c>
      <c r="G20" s="381">
        <v>1600</v>
      </c>
      <c r="H20" s="382"/>
      <c r="I20" s="386"/>
      <c r="J20" s="386"/>
      <c r="K20" s="389">
        <f t="shared" si="0"/>
        <v>0</v>
      </c>
      <c r="L20" s="389">
        <f t="shared" si="2"/>
        <v>0</v>
      </c>
      <c r="M20" s="404">
        <f t="shared" si="1"/>
        <v>0</v>
      </c>
      <c r="N20" s="407" cm="1">
        <f t="array" ref="N20">_xlfn.IFS($F$7="Less than 150% AMI","NA",K20&gt;L20,SUM(K20-L20),TRUE,0)</f>
        <v>0</v>
      </c>
      <c r="O20" s="370"/>
      <c r="P20" s="371"/>
    </row>
    <row r="21" spans="1:16" x14ac:dyDescent="0.35">
      <c r="A21" s="12"/>
      <c r="B21" s="12"/>
      <c r="C21" s="418"/>
      <c r="D21" s="423"/>
      <c r="E21" s="424"/>
      <c r="F21" s="27" t="s">
        <v>127</v>
      </c>
      <c r="G21" s="381"/>
      <c r="H21" s="383"/>
      <c r="I21" s="387"/>
      <c r="J21" s="387"/>
      <c r="K21" s="390"/>
      <c r="L21" s="390"/>
      <c r="M21" s="405"/>
      <c r="N21" s="408">
        <f t="array" ref="N21">_xlfn.IFS($F$7="Less than 150% AMI","NA",K21&gt;L21,SUM(K21-L21),TRUE,0)</f>
        <v>0</v>
      </c>
      <c r="O21" s="370"/>
      <c r="P21" s="371"/>
    </row>
    <row r="22" spans="1:16" x14ac:dyDescent="0.35">
      <c r="A22" s="12"/>
      <c r="B22" s="12"/>
      <c r="C22" s="418"/>
      <c r="D22" s="423"/>
      <c r="E22" s="424"/>
      <c r="F22" s="27" t="s">
        <v>128</v>
      </c>
      <c r="G22" s="381"/>
      <c r="H22" s="383"/>
      <c r="I22" s="387"/>
      <c r="J22" s="387"/>
      <c r="K22" s="390"/>
      <c r="L22" s="390"/>
      <c r="M22" s="405"/>
      <c r="N22" s="408">
        <f t="array" ref="N22">_xlfn.IFS($F$7="Less than 150% AMI","NA",K22&gt;L22,SUM(K22-L22),TRUE,0)</f>
        <v>0</v>
      </c>
      <c r="O22" s="370"/>
      <c r="P22" s="371"/>
    </row>
    <row r="23" spans="1:16" x14ac:dyDescent="0.35">
      <c r="A23" s="12"/>
      <c r="B23" s="12"/>
      <c r="C23" s="418"/>
      <c r="D23" s="423"/>
      <c r="E23" s="424"/>
      <c r="F23" s="27" t="s">
        <v>129</v>
      </c>
      <c r="G23" s="381"/>
      <c r="H23" s="383"/>
      <c r="I23" s="387"/>
      <c r="J23" s="387"/>
      <c r="K23" s="390"/>
      <c r="L23" s="390"/>
      <c r="M23" s="405"/>
      <c r="N23" s="408">
        <f t="array" ref="N23">_xlfn.IFS($F$7="Less than 150% AMI","NA",K23&gt;L23,SUM(K23-L23),TRUE,0)</f>
        <v>0</v>
      </c>
      <c r="O23" s="370"/>
      <c r="P23" s="371"/>
    </row>
    <row r="24" spans="1:16" ht="15.65" customHeight="1" x14ac:dyDescent="0.35">
      <c r="A24" s="12"/>
      <c r="B24" s="12"/>
      <c r="C24" s="418"/>
      <c r="D24" s="423"/>
      <c r="E24" s="424"/>
      <c r="F24" s="27" t="s">
        <v>130</v>
      </c>
      <c r="G24" s="381"/>
      <c r="H24" s="383"/>
      <c r="I24" s="387"/>
      <c r="J24" s="387"/>
      <c r="K24" s="390"/>
      <c r="L24" s="390"/>
      <c r="M24" s="405"/>
      <c r="N24" s="408">
        <f t="array" ref="N24">_xlfn.IFS($F$7="Less than 150% AMI","NA",K24&gt;L24,SUM(K24-L24),TRUE,0)</f>
        <v>0</v>
      </c>
      <c r="O24" s="370"/>
      <c r="P24" s="371"/>
    </row>
    <row r="25" spans="1:16" ht="15.65" customHeight="1" x14ac:dyDescent="0.35">
      <c r="A25" s="12"/>
      <c r="B25" s="12"/>
      <c r="C25" s="418"/>
      <c r="D25" s="423"/>
      <c r="E25" s="424"/>
      <c r="F25" s="27" t="s">
        <v>131</v>
      </c>
      <c r="G25" s="381"/>
      <c r="H25" s="383"/>
      <c r="I25" s="387"/>
      <c r="J25" s="387"/>
      <c r="K25" s="390"/>
      <c r="L25" s="390"/>
      <c r="M25" s="405"/>
      <c r="N25" s="408">
        <f t="array" ref="N25">_xlfn.IFS($F$7="Less than 150% AMI","NA",K25&gt;L25,SUM(K25-L25),TRUE,0)</f>
        <v>0</v>
      </c>
      <c r="O25" s="370"/>
      <c r="P25" s="371"/>
    </row>
    <row r="26" spans="1:16" ht="15.65" customHeight="1" x14ac:dyDescent="0.35">
      <c r="A26" s="12"/>
      <c r="B26" s="12"/>
      <c r="C26" s="418"/>
      <c r="D26" s="423"/>
      <c r="E26" s="424"/>
      <c r="F26" s="27" t="s">
        <v>132</v>
      </c>
      <c r="G26" s="381"/>
      <c r="H26" s="383"/>
      <c r="I26" s="387"/>
      <c r="J26" s="387"/>
      <c r="K26" s="390"/>
      <c r="L26" s="390"/>
      <c r="M26" s="405"/>
      <c r="N26" s="408">
        <f t="array" ref="N26">_xlfn.IFS($F$7="Less than 150% AMI","NA",K26&gt;L26,SUM(K26-L26),TRUE,0)</f>
        <v>0</v>
      </c>
      <c r="O26" s="370"/>
      <c r="P26" s="371"/>
    </row>
    <row r="27" spans="1:16" ht="15.65" customHeight="1" x14ac:dyDescent="0.35">
      <c r="A27" s="12"/>
      <c r="B27" s="12"/>
      <c r="C27" s="418"/>
      <c r="D27" s="423"/>
      <c r="E27" s="424"/>
      <c r="F27" s="27" t="s">
        <v>133</v>
      </c>
      <c r="G27" s="381"/>
      <c r="H27" s="383"/>
      <c r="I27" s="387"/>
      <c r="J27" s="387"/>
      <c r="K27" s="390"/>
      <c r="L27" s="390"/>
      <c r="M27" s="405"/>
      <c r="N27" s="408">
        <f t="array" ref="N27">_xlfn.IFS($F$7="Less than 150% AMI","NA",K27&gt;L27,SUM(K27-L27),TRUE,0)</f>
        <v>0</v>
      </c>
      <c r="O27" s="370"/>
      <c r="P27" s="371"/>
    </row>
    <row r="28" spans="1:16" ht="15.65" customHeight="1" x14ac:dyDescent="0.35">
      <c r="A28" s="12"/>
      <c r="B28" s="12"/>
      <c r="C28" s="418"/>
      <c r="D28" s="423"/>
      <c r="E28" s="385" t="s">
        <v>134</v>
      </c>
      <c r="F28" s="385"/>
      <c r="G28" s="381"/>
      <c r="H28" s="384"/>
      <c r="I28" s="388"/>
      <c r="J28" s="388"/>
      <c r="K28" s="391"/>
      <c r="L28" s="391"/>
      <c r="M28" s="406"/>
      <c r="N28" s="409">
        <f t="array" ref="N28">_xlfn.IFS($F$7="Less than 150% AMI","NA",K28&gt;L28,SUM(K28-L28),TRUE,0)</f>
        <v>0</v>
      </c>
      <c r="O28" s="370"/>
      <c r="P28" s="371"/>
    </row>
    <row r="29" spans="1:16" ht="15.65" customHeight="1" x14ac:dyDescent="0.35">
      <c r="A29" s="12"/>
      <c r="B29" s="12"/>
      <c r="C29" s="418"/>
      <c r="D29" s="423"/>
      <c r="E29" s="385" t="s">
        <v>135</v>
      </c>
      <c r="F29" s="385"/>
      <c r="G29" s="26">
        <v>2500</v>
      </c>
      <c r="H29" s="144"/>
      <c r="I29" s="143"/>
      <c r="J29" s="143"/>
      <c r="K29" s="25">
        <f>SUM(I29*H29)</f>
        <v>0</v>
      </c>
      <c r="L29" s="25">
        <f>SUM(G29*I29)</f>
        <v>0</v>
      </c>
      <c r="M29" s="24">
        <f>IF(K29&gt;L29,L29,IF(L29=K29,K29,IF(K29&lt;L29,K29,0)))</f>
        <v>0</v>
      </c>
      <c r="N29" s="126" cm="1">
        <f t="array" ref="N29">_xlfn.IFS($F$7="Less than 150% AMI","NA",K29&gt;L29,SUM(K29-L29),TRUE,0)</f>
        <v>0</v>
      </c>
      <c r="O29" s="370"/>
      <c r="P29" s="371"/>
    </row>
    <row r="30" spans="1:16" ht="15" thickBot="1" x14ac:dyDescent="0.4">
      <c r="A30" s="12"/>
      <c r="B30" s="12"/>
      <c r="C30" s="418"/>
      <c r="D30" s="392" t="s">
        <v>136</v>
      </c>
      <c r="E30" s="392"/>
      <c r="F30" s="392"/>
      <c r="G30" s="21">
        <v>14000</v>
      </c>
      <c r="H30" s="20"/>
      <c r="I30" s="18"/>
      <c r="J30" s="18"/>
      <c r="K30" s="18"/>
      <c r="L30" s="19"/>
      <c r="M30" s="18"/>
      <c r="N30" s="17"/>
      <c r="O30" s="372"/>
      <c r="P30" s="373"/>
    </row>
    <row r="31" spans="1:16" ht="16.5" thickBot="1" x14ac:dyDescent="0.4">
      <c r="A31" s="12"/>
      <c r="B31" s="12"/>
      <c r="C31" s="418"/>
      <c r="D31" s="393" t="s">
        <v>137</v>
      </c>
      <c r="E31" s="393"/>
      <c r="F31" s="393"/>
      <c r="G31" s="394"/>
      <c r="H31" s="16">
        <f>SUM(H15:H29)</f>
        <v>0</v>
      </c>
      <c r="I31" s="395"/>
      <c r="J31" s="396"/>
      <c r="K31" s="396"/>
      <c r="L31" s="396"/>
      <c r="M31" s="396"/>
      <c r="N31" s="397"/>
      <c r="O31" s="374"/>
      <c r="P31" s="375"/>
    </row>
    <row r="32" spans="1:16" ht="15" thickBot="1" x14ac:dyDescent="0.4">
      <c r="A32" s="12"/>
      <c r="B32" s="12"/>
      <c r="C32" s="418"/>
      <c r="D32" s="398" t="s">
        <v>116</v>
      </c>
      <c r="E32" s="399"/>
      <c r="F32" s="399"/>
      <c r="G32" s="399"/>
      <c r="H32" s="400"/>
      <c r="I32" s="399"/>
      <c r="J32" s="90"/>
      <c r="K32" s="15">
        <f>SUM(K15:K29)</f>
        <v>0</v>
      </c>
      <c r="L32" s="401"/>
      <c r="M32" s="402"/>
      <c r="N32" s="403"/>
      <c r="O32" s="374"/>
      <c r="P32" s="375"/>
    </row>
    <row r="33" spans="1:16" ht="15" thickBot="1" x14ac:dyDescent="0.4">
      <c r="A33" s="12"/>
      <c r="B33" s="12"/>
      <c r="C33" s="418"/>
      <c r="D33" s="378" t="s">
        <v>138</v>
      </c>
      <c r="E33" s="379"/>
      <c r="F33" s="379"/>
      <c r="G33" s="379"/>
      <c r="H33" s="379"/>
      <c r="I33" s="379"/>
      <c r="J33" s="379"/>
      <c r="K33" s="379"/>
      <c r="L33" s="380"/>
      <c r="M33" s="14" cm="1">
        <f t="array" ref="M33">IF(F7="Less than 80% AMI",SUM(M15:M29),IF(F7="Less than 150% AMI",SUM((M15:M29)/2),0))</f>
        <v>0</v>
      </c>
      <c r="N33" s="13"/>
      <c r="O33" s="374"/>
      <c r="P33" s="375"/>
    </row>
    <row r="34" spans="1:16" ht="15" thickBot="1" x14ac:dyDescent="0.4">
      <c r="A34" s="12"/>
      <c r="B34" s="12"/>
      <c r="C34" s="419"/>
      <c r="D34" s="425" t="s">
        <v>139</v>
      </c>
      <c r="E34" s="426"/>
      <c r="F34" s="426"/>
      <c r="G34" s="426"/>
      <c r="H34" s="426"/>
      <c r="I34" s="426"/>
      <c r="J34" s="426"/>
      <c r="K34" s="426"/>
      <c r="L34" s="426"/>
      <c r="M34" s="427"/>
      <c r="N34" s="93">
        <f>SUM(N15:N29)</f>
        <v>0</v>
      </c>
      <c r="O34" s="366"/>
      <c r="P34" s="367"/>
    </row>
    <row r="35" spans="1:16" x14ac:dyDescent="0.35">
      <c r="A35" s="12"/>
      <c r="B35" s="12"/>
    </row>
    <row r="36" spans="1:16" x14ac:dyDescent="0.35">
      <c r="A36" s="12"/>
      <c r="B36" s="12"/>
    </row>
    <row r="37" spans="1:16" x14ac:dyDescent="0.35">
      <c r="A37" s="12"/>
      <c r="B37" s="12"/>
    </row>
  </sheetData>
  <sheetProtection algorithmName="SHA-512" hashValue="xQ4cBT8NS+xEBaLX64wDkSnK5EOl5vB/pX09xS0ogRvu//Bdt80s3XjRLIeUrB7JEH/fCWiazouGvi0vIKxhvQ==" saltValue="A+3woaqJKzLum9/7vQiGDQ==" spinCount="100000" sheet="1" objects="1" scenarios="1"/>
  <mergeCells count="52">
    <mergeCell ref="C7:E7"/>
    <mergeCell ref="C2:F2"/>
    <mergeCell ref="C4:E4"/>
    <mergeCell ref="F4:H4"/>
    <mergeCell ref="I4:N5"/>
    <mergeCell ref="C6:E6"/>
    <mergeCell ref="M6:N6"/>
    <mergeCell ref="I6:L6"/>
    <mergeCell ref="C8:E8"/>
    <mergeCell ref="C9:E9"/>
    <mergeCell ref="C10:E10"/>
    <mergeCell ref="C11:E11"/>
    <mergeCell ref="C14:C34"/>
    <mergeCell ref="E14:F14"/>
    <mergeCell ref="D15:D18"/>
    <mergeCell ref="E15:F15"/>
    <mergeCell ref="E16:F16"/>
    <mergeCell ref="E17:F17"/>
    <mergeCell ref="E18:F18"/>
    <mergeCell ref="D19:D29"/>
    <mergeCell ref="E19:F19"/>
    <mergeCell ref="E20:E27"/>
    <mergeCell ref="E28:F28"/>
    <mergeCell ref="D34:M34"/>
    <mergeCell ref="D33:L33"/>
    <mergeCell ref="G20:G28"/>
    <mergeCell ref="H20:H28"/>
    <mergeCell ref="E29:F29"/>
    <mergeCell ref="I20:I28"/>
    <mergeCell ref="K20:K28"/>
    <mergeCell ref="J20:J28"/>
    <mergeCell ref="L20:L28"/>
    <mergeCell ref="D30:F30"/>
    <mergeCell ref="D31:G31"/>
    <mergeCell ref="I31:N31"/>
    <mergeCell ref="D32:I32"/>
    <mergeCell ref="L32:N32"/>
    <mergeCell ref="M20:M28"/>
    <mergeCell ref="N20:N28"/>
    <mergeCell ref="O34:P34"/>
    <mergeCell ref="O14:P14"/>
    <mergeCell ref="O15:P15"/>
    <mergeCell ref="O20:P28"/>
    <mergeCell ref="O29:P29"/>
    <mergeCell ref="O30:P30"/>
    <mergeCell ref="O31:P31"/>
    <mergeCell ref="O32:P32"/>
    <mergeCell ref="O33:P33"/>
    <mergeCell ref="O16:P16"/>
    <mergeCell ref="O17:P17"/>
    <mergeCell ref="O18:P18"/>
    <mergeCell ref="O19:P19"/>
  </mergeCells>
  <conditionalFormatting sqref="F8">
    <cfRule type="cellIs" dxfId="58" priority="35" operator="greaterThan">
      <formula>0</formula>
    </cfRule>
  </conditionalFormatting>
  <conditionalFormatting sqref="F9">
    <cfRule type="cellIs" dxfId="57" priority="34" operator="greaterThan">
      <formula>0</formula>
    </cfRule>
  </conditionalFormatting>
  <conditionalFormatting sqref="F11">
    <cfRule type="cellIs" dxfId="56" priority="29" operator="greaterThan">
      <formula>0</formula>
    </cfRule>
  </conditionalFormatting>
  <conditionalFormatting sqref="M15:M20 M29">
    <cfRule type="cellIs" dxfId="55" priority="33" operator="greaterThan">
      <formula>0</formula>
    </cfRule>
  </conditionalFormatting>
  <conditionalFormatting sqref="M33">
    <cfRule type="cellIs" dxfId="54" priority="30" operator="equal">
      <formula>0</formula>
    </cfRule>
    <cfRule type="cellIs" dxfId="53" priority="31" operator="greaterThan">
      <formula>0</formula>
    </cfRule>
  </conditionalFormatting>
  <conditionalFormatting sqref="M6:N7">
    <cfRule type="cellIs" dxfId="52" priority="22" operator="greaterThan">
      <formula>0</formula>
    </cfRule>
  </conditionalFormatting>
  <conditionalFormatting sqref="N15:N29">
    <cfRule type="expression" dxfId="51" priority="14">
      <formula>AND(F7="Less than 80% AMI", K15&gt;L15)</formula>
    </cfRule>
  </conditionalFormatting>
  <conditionalFormatting sqref="N16">
    <cfRule type="expression" dxfId="50" priority="13">
      <formula>AND(F7="Less than 80% AMI", K16&gt;L16)</formula>
    </cfRule>
  </conditionalFormatting>
  <conditionalFormatting sqref="N17">
    <cfRule type="expression" dxfId="49" priority="12">
      <formula>AND(F7="Less than 80% AMI", K17&gt;L17)</formula>
    </cfRule>
  </conditionalFormatting>
  <conditionalFormatting sqref="N18">
    <cfRule type="expression" dxfId="48" priority="11">
      <formula>AND(F7="Less than 80% AMI", K18&gt;L18)</formula>
    </cfRule>
  </conditionalFormatting>
  <conditionalFormatting sqref="N19">
    <cfRule type="expression" dxfId="47" priority="10">
      <formula>AND(F7="Less than 80% AMI", K19&gt;L19)</formula>
    </cfRule>
  </conditionalFormatting>
  <conditionalFormatting sqref="N20:N28">
    <cfRule type="expression" dxfId="46" priority="9">
      <formula>AND(F7="Less than 80% AMI", K20&gt;L20)</formula>
    </cfRule>
  </conditionalFormatting>
  <conditionalFormatting sqref="N29">
    <cfRule type="expression" dxfId="45" priority="8">
      <formula>AND(F7="Less than 80% AMI", K29&gt;L29)</formula>
    </cfRule>
  </conditionalFormatting>
  <conditionalFormatting sqref="O15:O20 O29">
    <cfRule type="cellIs" dxfId="44" priority="21" operator="greaterThan">
      <formula>0</formula>
    </cfRule>
  </conditionalFormatting>
  <dataValidations count="4">
    <dataValidation type="list" allowBlank="1" showInputMessage="1" showErrorMessage="1" sqref="F7" xr:uid="{C10D7FE5-A73B-4C2B-A3EA-FC0A3994C11C}">
      <formula1>"Less than 80% AMI,Less than 150% AMI"</formula1>
    </dataValidation>
    <dataValidation allowBlank="1" showInputMessage="1" showErrorMessage="1" promptTitle="Disclaimer" prompt="For projects with an income level less than 150% AMI, the &quot;Remaining Out of Pocket Expenses&quot; column is not calculated because the rebate amount for that income level is based on the total project cost and not the individual measure cost. " sqref="N14" xr:uid="{77C4B3E8-4E3E-41EA-85F8-AF96991C67FA}"/>
    <dataValidation allowBlank="1" showInputMessage="1" showErrorMessage="1" promptTitle="Disclaimer" prompt="For less than 150% AMI, the estimated rebate amount is based on total project cost and not individual measure. For an estimated rebate amount total, please view cell F9." sqref="M14" xr:uid="{E38E1785-1873-4C1E-87F4-FF65C781D113}"/>
    <dataValidation type="list" allowBlank="1" showInputMessage="1" showErrorMessage="1" sqref="J15:J29" xr:uid="{B98298B0-1C64-4507-9269-CEAC11400A0C}">
      <formula1>"1,2,3,4+,Combination"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9753-F496-4284-AD77-C53D9A5C570C}">
  <sheetPr>
    <tabColor rgb="FF215C98"/>
  </sheetPr>
  <dimension ref="A2:T43"/>
  <sheetViews>
    <sheetView topLeftCell="A4" zoomScale="55" zoomScaleNormal="43" workbookViewId="0">
      <selection activeCell="Q18" sqref="Q17:Q18"/>
    </sheetView>
  </sheetViews>
  <sheetFormatPr defaultColWidth="8.7265625" defaultRowHeight="14.5" x14ac:dyDescent="0.35"/>
  <cols>
    <col min="1" max="3" width="8.7265625" style="42"/>
    <col min="4" max="4" width="20.26953125" style="42" customWidth="1"/>
    <col min="5" max="5" width="35.453125" style="42" customWidth="1"/>
    <col min="6" max="6" width="40.1796875" style="42" customWidth="1"/>
    <col min="7" max="7" width="16.1796875" style="42" customWidth="1"/>
    <col min="8" max="8" width="25.7265625" style="42" customWidth="1"/>
    <col min="9" max="9" width="27.7265625" style="42" customWidth="1"/>
    <col min="10" max="10" width="27.6328125" style="42" customWidth="1"/>
    <col min="11" max="11" width="24" style="42" customWidth="1"/>
    <col min="12" max="15" width="19.81640625" style="42" customWidth="1"/>
    <col min="16" max="16" width="20.54296875" style="42" customWidth="1"/>
    <col min="17" max="18" width="19.54296875" style="42" customWidth="1"/>
    <col min="19" max="19" width="19.1796875" style="42" customWidth="1"/>
    <col min="20" max="20" width="19.453125" style="42" customWidth="1"/>
    <col min="21" max="16384" width="8.7265625" style="42"/>
  </cols>
  <sheetData>
    <row r="2" spans="1:20" ht="23.5" customHeight="1" x14ac:dyDescent="0.35">
      <c r="C2" s="461" t="s">
        <v>100</v>
      </c>
      <c r="D2" s="462"/>
      <c r="E2" s="462"/>
      <c r="F2" s="463"/>
      <c r="G2" s="74"/>
    </row>
    <row r="3" spans="1:20" ht="15" thickBot="1" x14ac:dyDescent="0.4"/>
    <row r="4" spans="1:20" ht="28" customHeight="1" x14ac:dyDescent="0.35">
      <c r="A4" s="12"/>
      <c r="B4" s="12"/>
      <c r="C4" s="464" t="s">
        <v>140</v>
      </c>
      <c r="D4" s="464"/>
      <c r="E4" s="464"/>
      <c r="F4" s="11"/>
      <c r="G4" s="11"/>
      <c r="H4" s="11"/>
      <c r="I4" s="11"/>
      <c r="J4" s="11"/>
      <c r="K4" s="479" t="s">
        <v>141</v>
      </c>
      <c r="L4" s="480"/>
      <c r="M4" s="480"/>
      <c r="N4" s="481"/>
      <c r="O4" s="85"/>
      <c r="P4" s="86"/>
      <c r="Q4" s="86"/>
      <c r="R4" s="85"/>
      <c r="S4" s="11"/>
      <c r="T4" s="11"/>
    </row>
    <row r="5" spans="1:20" ht="21.5" thickBot="1" x14ac:dyDescent="0.5">
      <c r="A5" s="12"/>
      <c r="B5" s="12"/>
      <c r="C5" s="39"/>
      <c r="D5" s="39"/>
      <c r="E5" s="39"/>
      <c r="F5" s="11"/>
      <c r="G5" s="11"/>
      <c r="H5" s="11"/>
      <c r="I5" s="11"/>
      <c r="J5" s="11"/>
      <c r="K5" s="482"/>
      <c r="L5" s="483"/>
      <c r="M5" s="483"/>
      <c r="N5" s="484"/>
      <c r="O5" s="85"/>
      <c r="P5" s="86"/>
      <c r="Q5" s="86"/>
      <c r="R5" s="85"/>
      <c r="S5" s="11"/>
      <c r="T5" s="11"/>
    </row>
    <row r="6" spans="1:20" ht="18" customHeight="1" thickBot="1" x14ac:dyDescent="0.5">
      <c r="A6" s="12"/>
      <c r="B6" s="32" t="s">
        <v>103</v>
      </c>
      <c r="C6" s="444" t="s">
        <v>104</v>
      </c>
      <c r="D6" s="445"/>
      <c r="E6" s="445"/>
      <c r="F6" s="145"/>
      <c r="G6" s="75"/>
      <c r="H6" s="11"/>
      <c r="I6" s="11"/>
      <c r="J6" s="11"/>
      <c r="K6" s="38" t="s">
        <v>142</v>
      </c>
      <c r="L6" s="37"/>
      <c r="M6" s="446">
        <f>M33</f>
        <v>0</v>
      </c>
      <c r="N6" s="447"/>
      <c r="O6" s="63"/>
      <c r="R6" s="63"/>
      <c r="S6" s="11"/>
      <c r="T6" s="11"/>
    </row>
    <row r="7" spans="1:20" ht="32.15" customHeight="1" x14ac:dyDescent="0.45">
      <c r="A7" s="12"/>
      <c r="B7" s="32"/>
      <c r="C7" s="428" t="s">
        <v>106</v>
      </c>
      <c r="D7" s="429"/>
      <c r="E7" s="430"/>
      <c r="F7" s="141"/>
      <c r="G7" s="75"/>
      <c r="H7" s="11"/>
      <c r="I7" s="11"/>
      <c r="J7" s="11"/>
      <c r="K7" s="87"/>
      <c r="L7" s="87"/>
      <c r="M7" s="89"/>
      <c r="N7" s="63"/>
      <c r="O7" s="63"/>
      <c r="R7" s="63"/>
      <c r="S7" s="11"/>
      <c r="T7" s="11"/>
    </row>
    <row r="8" spans="1:20" ht="18" customHeight="1" x14ac:dyDescent="0.35">
      <c r="A8" s="12"/>
      <c r="B8" s="12"/>
      <c r="C8" s="410" t="s">
        <v>107</v>
      </c>
      <c r="D8" s="411"/>
      <c r="E8" s="412"/>
      <c r="F8" s="36">
        <f>IF(F7="Less than 80% AMI",SUM(F6*G30),IF(F7="Less than 150% AMI",SUM((F6*G30)/2),0))</f>
        <v>0</v>
      </c>
      <c r="G8" s="76"/>
      <c r="H8" s="11"/>
      <c r="I8" s="11"/>
      <c r="J8" s="11"/>
      <c r="K8" s="11"/>
      <c r="L8" s="11"/>
      <c r="M8" s="11"/>
      <c r="N8" s="11"/>
      <c r="O8" s="11"/>
      <c r="P8" s="11"/>
      <c r="Q8" s="11"/>
      <c r="R8" s="11"/>
      <c r="S8" s="11"/>
      <c r="T8" s="11"/>
    </row>
    <row r="9" spans="1:20" ht="18" customHeight="1" x14ac:dyDescent="0.35">
      <c r="A9" s="12"/>
      <c r="B9" s="12"/>
      <c r="C9" s="413" t="s">
        <v>108</v>
      </c>
      <c r="D9" s="414"/>
      <c r="E9" s="414"/>
      <c r="F9" s="35">
        <f>M33</f>
        <v>0</v>
      </c>
      <c r="G9" s="77"/>
      <c r="H9" s="11"/>
      <c r="I9" s="11"/>
      <c r="J9" s="11"/>
      <c r="K9" s="11"/>
      <c r="L9" s="11"/>
      <c r="M9" s="11"/>
      <c r="N9" s="11"/>
      <c r="O9" s="11"/>
      <c r="P9" s="11"/>
      <c r="Q9" s="11"/>
      <c r="R9" s="11"/>
      <c r="S9" s="11"/>
      <c r="T9" s="11"/>
    </row>
    <row r="10" spans="1:20" ht="18" customHeight="1" x14ac:dyDescent="0.35">
      <c r="A10" s="12"/>
      <c r="B10" s="12"/>
      <c r="C10" s="413" t="s">
        <v>109</v>
      </c>
      <c r="D10" s="414"/>
      <c r="E10" s="414"/>
      <c r="F10" s="36">
        <f>SUM(F8-F9)</f>
        <v>0</v>
      </c>
      <c r="G10" s="78"/>
      <c r="H10" s="11"/>
      <c r="I10" s="11"/>
      <c r="J10" s="11"/>
      <c r="K10" s="11"/>
      <c r="L10" s="11"/>
      <c r="M10" s="11"/>
      <c r="N10" s="11"/>
      <c r="O10" s="11"/>
      <c r="P10" s="11"/>
      <c r="Q10" s="11"/>
      <c r="R10" s="11"/>
      <c r="S10" s="11"/>
      <c r="T10" s="11"/>
    </row>
    <row r="11" spans="1:20" ht="18" customHeight="1" thickBot="1" x14ac:dyDescent="0.4">
      <c r="A11" s="12"/>
      <c r="B11" s="12"/>
      <c r="C11" s="415" t="s">
        <v>110</v>
      </c>
      <c r="D11" s="416"/>
      <c r="E11" s="416"/>
      <c r="F11" s="188">
        <f>IF(F7="Less than 80% AMI",N34,IF(F7="Less than 150% AMI",SUM(K32-M33),0))</f>
        <v>0</v>
      </c>
      <c r="G11" s="79"/>
      <c r="H11" s="11"/>
      <c r="I11" s="11"/>
      <c r="J11" s="11"/>
      <c r="K11" s="11"/>
      <c r="L11" s="11"/>
      <c r="M11" s="11"/>
      <c r="N11" s="11"/>
      <c r="O11" s="11"/>
      <c r="P11" s="11"/>
      <c r="Q11" s="11"/>
      <c r="R11" s="11"/>
      <c r="S11" s="11"/>
      <c r="T11" s="11"/>
    </row>
    <row r="12" spans="1:20" ht="18.5" x14ac:dyDescent="0.45">
      <c r="A12" s="12"/>
      <c r="B12" s="12"/>
      <c r="C12" s="62"/>
      <c r="D12" s="62"/>
      <c r="E12" s="62"/>
      <c r="F12" s="11"/>
      <c r="G12" s="11"/>
      <c r="H12" s="11"/>
      <c r="I12" s="11"/>
      <c r="J12" s="11"/>
      <c r="K12" s="11"/>
      <c r="L12" s="11"/>
      <c r="M12" s="11"/>
      <c r="N12" s="11"/>
      <c r="O12" s="11"/>
      <c r="P12" s="11"/>
      <c r="Q12" s="11"/>
      <c r="R12" s="64"/>
      <c r="S12" s="64"/>
      <c r="T12" s="11"/>
    </row>
    <row r="13" spans="1:20" ht="15" thickBot="1" x14ac:dyDescent="0.4">
      <c r="A13" s="12"/>
      <c r="B13" s="12"/>
      <c r="C13" s="11"/>
      <c r="D13" s="11"/>
      <c r="E13" s="11"/>
      <c r="F13" s="11"/>
      <c r="G13" s="11"/>
      <c r="H13" s="11"/>
      <c r="I13" s="11"/>
      <c r="J13" s="11"/>
      <c r="K13" s="11"/>
      <c r="L13" s="11"/>
      <c r="M13" s="11"/>
      <c r="N13" s="11"/>
      <c r="O13" s="11"/>
      <c r="P13" s="11"/>
      <c r="Q13" s="11"/>
      <c r="R13" s="64"/>
      <c r="S13" s="64"/>
      <c r="T13" s="11"/>
    </row>
    <row r="14" spans="1:20" ht="110" customHeight="1" x14ac:dyDescent="0.35">
      <c r="A14" s="12"/>
      <c r="B14" s="31" t="s">
        <v>143</v>
      </c>
      <c r="C14" s="417" t="s">
        <v>112</v>
      </c>
      <c r="D14" s="69" t="s">
        <v>113</v>
      </c>
      <c r="E14" s="465" t="s">
        <v>114</v>
      </c>
      <c r="F14" s="465"/>
      <c r="G14" s="69" t="s">
        <v>191</v>
      </c>
      <c r="H14" s="69" t="s">
        <v>192</v>
      </c>
      <c r="I14" s="69" t="s">
        <v>115</v>
      </c>
      <c r="J14" s="71" t="s">
        <v>190</v>
      </c>
      <c r="K14" s="69" t="s">
        <v>116</v>
      </c>
      <c r="L14" s="69" t="s">
        <v>193</v>
      </c>
      <c r="M14" s="69" t="s">
        <v>194</v>
      </c>
      <c r="N14" s="69" t="s">
        <v>117</v>
      </c>
      <c r="O14" s="368" t="s">
        <v>195</v>
      </c>
      <c r="P14" s="369"/>
      <c r="R14" s="64"/>
      <c r="S14" s="64"/>
      <c r="T14" s="11"/>
    </row>
    <row r="15" spans="1:20" x14ac:dyDescent="0.35">
      <c r="A15" s="12"/>
      <c r="B15" s="12"/>
      <c r="C15" s="418"/>
      <c r="D15" s="421" t="s">
        <v>118</v>
      </c>
      <c r="E15" s="422" t="s">
        <v>119</v>
      </c>
      <c r="F15" s="422"/>
      <c r="G15" s="30">
        <v>1750</v>
      </c>
      <c r="H15" s="222"/>
      <c r="I15" s="223"/>
      <c r="J15" s="227"/>
      <c r="K15" s="25">
        <f t="shared" ref="K15:K20" si="0">SUM(I15*H15)</f>
        <v>0</v>
      </c>
      <c r="L15" s="25">
        <f t="shared" ref="L15:L20" si="1">SUM(G15*I15)</f>
        <v>0</v>
      </c>
      <c r="M15" s="24">
        <f t="shared" ref="M15:M20" si="2">IF(K15&gt;L15,L15,IF(L15=K15,K15,IF(K15&lt;L15,K15,0)))</f>
        <v>0</v>
      </c>
      <c r="N15" s="126" cm="1">
        <f t="array" ref="N15">_xlfn.IFS($F$7="Less than 150% AMI","NA",K15&gt;L15,SUM(K15-L15),TRUE,0)</f>
        <v>0</v>
      </c>
      <c r="O15" s="370"/>
      <c r="P15" s="371"/>
      <c r="R15" s="64"/>
      <c r="S15" s="64"/>
      <c r="T15" s="11"/>
    </row>
    <row r="16" spans="1:20" x14ac:dyDescent="0.35">
      <c r="A16" s="12"/>
      <c r="B16" s="12"/>
      <c r="C16" s="418"/>
      <c r="D16" s="421"/>
      <c r="E16" s="422" t="s">
        <v>120</v>
      </c>
      <c r="F16" s="422"/>
      <c r="G16" s="26">
        <v>8000</v>
      </c>
      <c r="H16" s="222"/>
      <c r="I16" s="223"/>
      <c r="J16" s="227"/>
      <c r="K16" s="25">
        <f t="shared" si="0"/>
        <v>0</v>
      </c>
      <c r="L16" s="25">
        <f t="shared" si="1"/>
        <v>0</v>
      </c>
      <c r="M16" s="24">
        <f t="shared" si="2"/>
        <v>0</v>
      </c>
      <c r="N16" s="126" cm="1">
        <f t="array" ref="N16">_xlfn.IFS($F$7="Less than 150% AMI","NA",K16&gt;L16,SUM(K16-L16),TRUE,0)</f>
        <v>0</v>
      </c>
      <c r="O16" s="370"/>
      <c r="P16" s="371"/>
      <c r="R16" s="64"/>
      <c r="S16" s="64"/>
      <c r="T16" s="11"/>
    </row>
    <row r="17" spans="1:20" x14ac:dyDescent="0.35">
      <c r="A17" s="12"/>
      <c r="B17" s="12"/>
      <c r="C17" s="418"/>
      <c r="D17" s="421"/>
      <c r="E17" s="385" t="s">
        <v>121</v>
      </c>
      <c r="F17" s="385"/>
      <c r="G17" s="26">
        <v>840</v>
      </c>
      <c r="H17" s="222"/>
      <c r="I17" s="223"/>
      <c r="J17" s="227"/>
      <c r="K17" s="25">
        <f t="shared" si="0"/>
        <v>0</v>
      </c>
      <c r="L17" s="25">
        <f t="shared" si="1"/>
        <v>0</v>
      </c>
      <c r="M17" s="24">
        <f t="shared" si="2"/>
        <v>0</v>
      </c>
      <c r="N17" s="126" cm="1">
        <f t="array" ref="N17">_xlfn.IFS($F$7="Less than 150% AMI","NA",K17&gt;L17,SUM(K17-L17),TRUE,0)</f>
        <v>0</v>
      </c>
      <c r="O17" s="376"/>
      <c r="P17" s="377"/>
      <c r="R17" s="64"/>
      <c r="S17" s="64"/>
      <c r="T17" s="11"/>
    </row>
    <row r="18" spans="1:20" x14ac:dyDescent="0.35">
      <c r="A18" s="12"/>
      <c r="B18" s="12"/>
      <c r="C18" s="418"/>
      <c r="D18" s="421"/>
      <c r="E18" s="385" t="s">
        <v>122</v>
      </c>
      <c r="F18" s="385"/>
      <c r="G18" s="26">
        <v>840</v>
      </c>
      <c r="H18" s="222"/>
      <c r="I18" s="223"/>
      <c r="J18" s="227"/>
      <c r="K18" s="25">
        <f t="shared" si="0"/>
        <v>0</v>
      </c>
      <c r="L18" s="25">
        <f t="shared" si="1"/>
        <v>0</v>
      </c>
      <c r="M18" s="24">
        <f t="shared" si="2"/>
        <v>0</v>
      </c>
      <c r="N18" s="126" cm="1">
        <f t="array" ref="N18">_xlfn.IFS($F$7="Less than 150% AMI","NA",K18&gt;L18,SUM(K18-L18),TRUE,0)</f>
        <v>0</v>
      </c>
      <c r="O18" s="370"/>
      <c r="P18" s="371"/>
      <c r="R18" s="64"/>
      <c r="S18" s="64"/>
      <c r="T18" s="11"/>
    </row>
    <row r="19" spans="1:20" x14ac:dyDescent="0.35">
      <c r="A19" s="12"/>
      <c r="B19" s="12"/>
      <c r="C19" s="418"/>
      <c r="D19" s="423" t="s">
        <v>123</v>
      </c>
      <c r="E19" s="385" t="s">
        <v>124</v>
      </c>
      <c r="F19" s="385"/>
      <c r="G19" s="26">
        <v>4000</v>
      </c>
      <c r="H19" s="222"/>
      <c r="I19" s="223"/>
      <c r="J19" s="227"/>
      <c r="K19" s="25">
        <f t="shared" si="0"/>
        <v>0</v>
      </c>
      <c r="L19" s="25">
        <f t="shared" si="1"/>
        <v>0</v>
      </c>
      <c r="M19" s="24">
        <f t="shared" si="2"/>
        <v>0</v>
      </c>
      <c r="N19" s="126" cm="1">
        <f t="array" ref="N19">_xlfn.IFS($F$7="Less than 150% AMI","NA",K19&gt;L19,SUM(K19-L19),TRUE,0)</f>
        <v>0</v>
      </c>
      <c r="O19" s="370"/>
      <c r="P19" s="371"/>
      <c r="R19" s="64"/>
      <c r="S19" s="64"/>
      <c r="T19" s="11"/>
    </row>
    <row r="20" spans="1:20" x14ac:dyDescent="0.35">
      <c r="A20" s="12"/>
      <c r="B20" s="12"/>
      <c r="C20" s="418"/>
      <c r="D20" s="423"/>
      <c r="E20" s="424" t="s">
        <v>125</v>
      </c>
      <c r="F20" s="27" t="s">
        <v>126</v>
      </c>
      <c r="G20" s="492">
        <v>1600</v>
      </c>
      <c r="H20" s="469"/>
      <c r="I20" s="495"/>
      <c r="J20" s="472"/>
      <c r="K20" s="389">
        <f t="shared" si="0"/>
        <v>0</v>
      </c>
      <c r="L20" s="389">
        <f t="shared" si="1"/>
        <v>0</v>
      </c>
      <c r="M20" s="404">
        <f t="shared" si="2"/>
        <v>0</v>
      </c>
      <c r="N20" s="407" cm="1">
        <f t="array" ref="N20">_xlfn.IFS($F$7="Less than 150% AMI","NA",K20&gt;L20,SUM(K20-L20),TRUE,0)</f>
        <v>0</v>
      </c>
      <c r="O20" s="370"/>
      <c r="P20" s="371"/>
      <c r="R20" s="64"/>
      <c r="S20" s="64"/>
      <c r="T20" s="11"/>
    </row>
    <row r="21" spans="1:20" x14ac:dyDescent="0.35">
      <c r="A21" s="12"/>
      <c r="B21" s="12"/>
      <c r="C21" s="418"/>
      <c r="D21" s="423"/>
      <c r="E21" s="424"/>
      <c r="F21" s="27" t="s">
        <v>127</v>
      </c>
      <c r="G21" s="493"/>
      <c r="H21" s="470"/>
      <c r="I21" s="496"/>
      <c r="J21" s="473"/>
      <c r="K21" s="390"/>
      <c r="L21" s="390"/>
      <c r="M21" s="405"/>
      <c r="N21" s="408">
        <f t="array" ref="N21">_xlfn.IFS($F$7="Less than 150% AMI","NA",K21&gt;L21,SUM(K21-L21),TRUE,0)</f>
        <v>0</v>
      </c>
      <c r="O21" s="370"/>
      <c r="P21" s="371"/>
      <c r="R21" s="64"/>
      <c r="S21" s="64"/>
      <c r="T21" s="11"/>
    </row>
    <row r="22" spans="1:20" x14ac:dyDescent="0.35">
      <c r="A22" s="12"/>
      <c r="B22" s="12"/>
      <c r="C22" s="418"/>
      <c r="D22" s="423"/>
      <c r="E22" s="424"/>
      <c r="F22" s="27" t="s">
        <v>128</v>
      </c>
      <c r="G22" s="493"/>
      <c r="H22" s="470"/>
      <c r="I22" s="496"/>
      <c r="J22" s="473"/>
      <c r="K22" s="390"/>
      <c r="L22" s="390"/>
      <c r="M22" s="405"/>
      <c r="N22" s="408">
        <f t="array" ref="N22">_xlfn.IFS($F$7="Less than 150% AMI","NA",K22&gt;L22,SUM(K22-L22),TRUE,0)</f>
        <v>0</v>
      </c>
      <c r="O22" s="370"/>
      <c r="P22" s="371"/>
      <c r="R22" s="64"/>
      <c r="S22" s="64"/>
      <c r="T22" s="11"/>
    </row>
    <row r="23" spans="1:20" ht="29" x14ac:dyDescent="0.35">
      <c r="A23" s="12"/>
      <c r="B23" s="12"/>
      <c r="C23" s="418"/>
      <c r="D23" s="423"/>
      <c r="E23" s="424"/>
      <c r="F23" s="27" t="s">
        <v>129</v>
      </c>
      <c r="G23" s="493"/>
      <c r="H23" s="470"/>
      <c r="I23" s="496"/>
      <c r="J23" s="473"/>
      <c r="K23" s="390"/>
      <c r="L23" s="390"/>
      <c r="M23" s="405"/>
      <c r="N23" s="408">
        <f t="array" ref="N23">_xlfn.IFS($F$7="Less than 150% AMI","NA",K23&gt;L23,SUM(K23-L23),TRUE,0)</f>
        <v>0</v>
      </c>
      <c r="O23" s="370"/>
      <c r="P23" s="371"/>
      <c r="R23" s="64"/>
      <c r="S23" s="64"/>
      <c r="T23" s="11"/>
    </row>
    <row r="24" spans="1:20" x14ac:dyDescent="0.35">
      <c r="A24" s="12"/>
      <c r="B24" s="12"/>
      <c r="C24" s="418"/>
      <c r="D24" s="423"/>
      <c r="E24" s="424"/>
      <c r="F24" s="27" t="s">
        <v>130</v>
      </c>
      <c r="G24" s="493"/>
      <c r="H24" s="470"/>
      <c r="I24" s="496"/>
      <c r="J24" s="473"/>
      <c r="K24" s="390"/>
      <c r="L24" s="390"/>
      <c r="M24" s="405"/>
      <c r="N24" s="408">
        <f t="array" ref="N24">_xlfn.IFS($F$7="Less than 150% AMI","NA",K24&gt;L24,SUM(K24-L24),TRUE,0)</f>
        <v>0</v>
      </c>
      <c r="O24" s="370"/>
      <c r="P24" s="371"/>
      <c r="R24" s="64"/>
      <c r="S24" s="64"/>
      <c r="T24" s="11"/>
    </row>
    <row r="25" spans="1:20" x14ac:dyDescent="0.35">
      <c r="A25" s="12"/>
      <c r="B25" s="12"/>
      <c r="C25" s="418"/>
      <c r="D25" s="423"/>
      <c r="E25" s="424"/>
      <c r="F25" s="27" t="s">
        <v>131</v>
      </c>
      <c r="G25" s="493"/>
      <c r="H25" s="470"/>
      <c r="I25" s="496"/>
      <c r="J25" s="473"/>
      <c r="K25" s="390"/>
      <c r="L25" s="390"/>
      <c r="M25" s="405"/>
      <c r="N25" s="408">
        <f t="array" ref="N25">_xlfn.IFS($F$7="Less than 150% AMI","NA",K25&gt;L25,SUM(K25-L25),TRUE,0)</f>
        <v>0</v>
      </c>
      <c r="O25" s="370"/>
      <c r="P25" s="371"/>
      <c r="R25" s="64"/>
      <c r="S25" s="64"/>
      <c r="T25" s="11"/>
    </row>
    <row r="26" spans="1:20" x14ac:dyDescent="0.35">
      <c r="A26" s="12"/>
      <c r="B26" s="12"/>
      <c r="C26" s="418"/>
      <c r="D26" s="423"/>
      <c r="E26" s="424"/>
      <c r="F26" s="27" t="s">
        <v>132</v>
      </c>
      <c r="G26" s="493"/>
      <c r="H26" s="470"/>
      <c r="I26" s="496"/>
      <c r="J26" s="473"/>
      <c r="K26" s="390"/>
      <c r="L26" s="390"/>
      <c r="M26" s="405"/>
      <c r="N26" s="408">
        <f t="array" ref="N26">_xlfn.IFS($F$7="Less than 150% AMI","NA",K26&gt;L26,SUM(K26-L26),TRUE,0)</f>
        <v>0</v>
      </c>
      <c r="O26" s="370"/>
      <c r="P26" s="371"/>
      <c r="R26" s="64"/>
      <c r="S26" s="64"/>
      <c r="T26" s="11"/>
    </row>
    <row r="27" spans="1:20" x14ac:dyDescent="0.35">
      <c r="A27" s="12"/>
      <c r="B27" s="12"/>
      <c r="C27" s="418"/>
      <c r="D27" s="423"/>
      <c r="E27" s="424"/>
      <c r="F27" s="27" t="s">
        <v>133</v>
      </c>
      <c r="G27" s="493"/>
      <c r="H27" s="470"/>
      <c r="I27" s="496"/>
      <c r="J27" s="473"/>
      <c r="K27" s="390"/>
      <c r="L27" s="390"/>
      <c r="M27" s="405"/>
      <c r="N27" s="408">
        <f t="array" ref="N27">_xlfn.IFS($F$7="Less than 150% AMI","NA",K27&gt;L27,SUM(K27-L27),TRUE,0)</f>
        <v>0</v>
      </c>
      <c r="O27" s="370"/>
      <c r="P27" s="371"/>
      <c r="R27" s="64"/>
      <c r="S27" s="64"/>
      <c r="T27" s="11"/>
    </row>
    <row r="28" spans="1:20" x14ac:dyDescent="0.35">
      <c r="A28" s="12"/>
      <c r="B28" s="12"/>
      <c r="C28" s="418"/>
      <c r="D28" s="423"/>
      <c r="E28" s="385" t="s">
        <v>134</v>
      </c>
      <c r="F28" s="385"/>
      <c r="G28" s="494"/>
      <c r="H28" s="471"/>
      <c r="I28" s="497"/>
      <c r="J28" s="474"/>
      <c r="K28" s="391"/>
      <c r="L28" s="391"/>
      <c r="M28" s="406"/>
      <c r="N28" s="409">
        <f t="array" ref="N28">_xlfn.IFS($F$7="Less than 150% AMI","NA",K28&gt;L28,SUM(K28-L28),TRUE,0)</f>
        <v>0</v>
      </c>
      <c r="O28" s="370"/>
      <c r="P28" s="371"/>
      <c r="R28" s="64"/>
      <c r="S28" s="64"/>
      <c r="T28" s="11"/>
    </row>
    <row r="29" spans="1:20" x14ac:dyDescent="0.35">
      <c r="A29" s="12"/>
      <c r="B29" s="12"/>
      <c r="C29" s="418"/>
      <c r="D29" s="423"/>
      <c r="E29" s="385" t="s">
        <v>135</v>
      </c>
      <c r="F29" s="385"/>
      <c r="G29" s="26">
        <v>2500</v>
      </c>
      <c r="H29" s="222"/>
      <c r="I29" s="223"/>
      <c r="J29" s="227"/>
      <c r="K29" s="25">
        <f>SUM(I29*H29)</f>
        <v>0</v>
      </c>
      <c r="L29" s="25">
        <f>SUM(G29*I29)</f>
        <v>0</v>
      </c>
      <c r="M29" s="24">
        <f>IF(K29&gt;L29,L29,IF(L29=K29,K29,IF(K29&lt;L29,K29,0)))</f>
        <v>0</v>
      </c>
      <c r="N29" s="126" cm="1">
        <f t="array" ref="N29">_xlfn.IFS($F$7="Less than 150% AMI","NA",K29&gt;L29,SUM(K29-L29),TRUE,0)</f>
        <v>0</v>
      </c>
      <c r="O29" s="370"/>
      <c r="P29" s="371"/>
      <c r="R29" s="64"/>
      <c r="S29" s="64"/>
      <c r="T29" s="11"/>
    </row>
    <row r="30" spans="1:20" x14ac:dyDescent="0.35">
      <c r="A30" s="12"/>
      <c r="B30" s="12"/>
      <c r="C30" s="418"/>
      <c r="D30" s="392" t="s">
        <v>136</v>
      </c>
      <c r="E30" s="392"/>
      <c r="F30" s="392"/>
      <c r="G30" s="21">
        <v>14000</v>
      </c>
      <c r="H30" s="65"/>
      <c r="I30" s="65"/>
      <c r="J30" s="65"/>
      <c r="K30" s="65"/>
      <c r="L30" s="21"/>
      <c r="M30" s="91"/>
      <c r="N30" s="65"/>
      <c r="O30" s="372"/>
      <c r="P30" s="373"/>
      <c r="R30" s="64"/>
      <c r="S30" s="64"/>
      <c r="T30" s="11"/>
    </row>
    <row r="31" spans="1:20" ht="16" customHeight="1" x14ac:dyDescent="0.35">
      <c r="A31" s="12"/>
      <c r="B31" s="12"/>
      <c r="C31" s="418"/>
      <c r="D31" s="394" t="s">
        <v>137</v>
      </c>
      <c r="E31" s="490"/>
      <c r="F31" s="490"/>
      <c r="G31" s="491"/>
      <c r="H31" s="66">
        <f>SUM(H15:H29)</f>
        <v>0</v>
      </c>
      <c r="I31" s="72"/>
      <c r="J31" s="73"/>
      <c r="K31" s="73"/>
      <c r="L31" s="73"/>
      <c r="M31" s="73"/>
      <c r="N31" s="92"/>
      <c r="O31" s="374"/>
      <c r="P31" s="375"/>
      <c r="R31" s="64"/>
      <c r="S31" s="64"/>
      <c r="T31" s="11"/>
    </row>
    <row r="32" spans="1:20" ht="15" thickBot="1" x14ac:dyDescent="0.4">
      <c r="A32" s="12"/>
      <c r="B32" s="12"/>
      <c r="C32" s="418"/>
      <c r="D32" s="398" t="s">
        <v>116</v>
      </c>
      <c r="E32" s="399"/>
      <c r="F32" s="399"/>
      <c r="G32" s="399"/>
      <c r="H32" s="399"/>
      <c r="I32" s="399"/>
      <c r="J32" s="498"/>
      <c r="K32" s="67">
        <f>SUM(K15:K29)</f>
        <v>0</v>
      </c>
      <c r="L32" s="72"/>
      <c r="M32" s="73"/>
      <c r="N32" s="92"/>
      <c r="O32" s="374"/>
      <c r="P32" s="375"/>
      <c r="R32" s="64"/>
      <c r="S32" s="64"/>
      <c r="T32" s="11"/>
    </row>
    <row r="33" spans="1:20" ht="15" thickBot="1" x14ac:dyDescent="0.4">
      <c r="A33" s="12"/>
      <c r="B33" s="12"/>
      <c r="C33" s="418"/>
      <c r="D33" s="487" t="s">
        <v>138</v>
      </c>
      <c r="E33" s="488"/>
      <c r="F33" s="488"/>
      <c r="G33" s="488"/>
      <c r="H33" s="488"/>
      <c r="I33" s="488"/>
      <c r="J33" s="488"/>
      <c r="K33" s="488"/>
      <c r="L33" s="489"/>
      <c r="M33" s="14" cm="1">
        <f t="array" ref="M33">IF(F7="Less than 80% AMI",SUM(M15:M29),IF(F7="Less than 150% AMI",SUM((M15:M29)/2),0))</f>
        <v>0</v>
      </c>
      <c r="N33" s="94"/>
      <c r="O33" s="374"/>
      <c r="P33" s="375"/>
      <c r="Q33" s="11"/>
      <c r="R33" s="64"/>
      <c r="S33" s="64"/>
      <c r="T33" s="11"/>
    </row>
    <row r="34" spans="1:20" ht="15" thickBot="1" x14ac:dyDescent="0.4">
      <c r="A34" s="12"/>
      <c r="B34" s="12"/>
      <c r="C34" s="419"/>
      <c r="D34" s="485" t="s">
        <v>139</v>
      </c>
      <c r="E34" s="486"/>
      <c r="F34" s="486"/>
      <c r="G34" s="486"/>
      <c r="H34" s="486"/>
      <c r="I34" s="486"/>
      <c r="J34" s="486"/>
      <c r="K34" s="486"/>
      <c r="L34" s="486"/>
      <c r="M34" s="486"/>
      <c r="N34" s="93">
        <f>SUM(N15:N29)</f>
        <v>0</v>
      </c>
      <c r="O34" s="457"/>
      <c r="P34" s="367"/>
      <c r="R34" s="64"/>
      <c r="S34" s="64"/>
      <c r="T34" s="11"/>
    </row>
    <row r="35" spans="1:20" x14ac:dyDescent="0.35">
      <c r="A35" s="12"/>
      <c r="B35" s="12"/>
      <c r="C35" s="61"/>
      <c r="D35" s="60"/>
      <c r="E35" s="60"/>
      <c r="F35" s="60"/>
      <c r="G35" s="60"/>
      <c r="H35" s="60"/>
      <c r="I35" s="60"/>
      <c r="J35" s="60"/>
      <c r="K35" s="59"/>
      <c r="L35" s="11"/>
      <c r="M35" s="11"/>
      <c r="N35" s="11"/>
      <c r="O35" s="11"/>
      <c r="P35" s="11"/>
      <c r="Q35" s="11"/>
      <c r="R35" s="64"/>
      <c r="S35" s="64"/>
      <c r="T35" s="11"/>
    </row>
    <row r="36" spans="1:20" ht="15" thickBot="1" x14ac:dyDescent="0.4">
      <c r="A36" s="12"/>
      <c r="B36" s="12"/>
      <c r="C36" s="61"/>
      <c r="D36" s="60"/>
      <c r="E36" s="60"/>
      <c r="F36" s="60"/>
      <c r="G36" s="60"/>
      <c r="H36" s="60"/>
      <c r="I36" s="60"/>
      <c r="J36" s="60"/>
      <c r="K36" s="59"/>
      <c r="L36" s="11"/>
      <c r="M36" s="11"/>
      <c r="N36" s="11"/>
      <c r="O36" s="11"/>
      <c r="P36" s="11"/>
      <c r="Q36" s="11"/>
      <c r="R36" s="64"/>
      <c r="S36" s="64"/>
      <c r="T36" s="11"/>
    </row>
    <row r="37" spans="1:20" ht="21" customHeight="1" thickBot="1" x14ac:dyDescent="0.4">
      <c r="A37" s="12"/>
      <c r="B37" s="12"/>
      <c r="C37" s="451" t="s">
        <v>144</v>
      </c>
      <c r="D37" s="458" t="s">
        <v>202</v>
      </c>
      <c r="E37" s="458"/>
      <c r="F37" s="475" t="s">
        <v>198</v>
      </c>
      <c r="G37" s="475"/>
      <c r="H37" s="475"/>
      <c r="I37" s="475"/>
      <c r="J37" s="475"/>
      <c r="K37" s="476"/>
      <c r="L37" s="70"/>
      <c r="M37" s="11"/>
      <c r="N37" s="11"/>
      <c r="O37" s="11"/>
      <c r="P37" s="11"/>
      <c r="Q37" s="11"/>
      <c r="R37" s="64"/>
      <c r="S37" s="64"/>
      <c r="T37" s="11"/>
    </row>
    <row r="38" spans="1:20" ht="15" thickBot="1" x14ac:dyDescent="0.4">
      <c r="A38" s="12"/>
      <c r="B38" s="12"/>
      <c r="C38" s="452"/>
      <c r="D38" s="459"/>
      <c r="E38" s="459"/>
      <c r="F38" s="477"/>
      <c r="G38" s="477"/>
      <c r="H38" s="477"/>
      <c r="I38" s="477"/>
      <c r="J38" s="477"/>
      <c r="K38" s="478"/>
      <c r="M38" s="11"/>
      <c r="N38" s="11"/>
      <c r="O38" s="11"/>
      <c r="P38" s="11"/>
      <c r="Q38" s="11"/>
      <c r="R38" s="11"/>
      <c r="S38" s="11"/>
      <c r="T38" s="11"/>
    </row>
    <row r="39" spans="1:20" ht="15" thickBot="1" x14ac:dyDescent="0.4">
      <c r="A39" s="12"/>
      <c r="B39" s="12"/>
      <c r="C39" s="452"/>
      <c r="D39" s="466"/>
      <c r="E39" s="466"/>
      <c r="F39" s="467"/>
      <c r="G39" s="467"/>
      <c r="H39" s="467"/>
      <c r="I39" s="467"/>
      <c r="J39" s="467"/>
      <c r="K39" s="468"/>
      <c r="M39" s="11"/>
      <c r="N39" s="11"/>
      <c r="O39" s="11"/>
      <c r="P39" s="11"/>
      <c r="Q39" s="11"/>
      <c r="R39" s="11"/>
      <c r="S39" s="11"/>
      <c r="T39" s="11"/>
    </row>
    <row r="40" spans="1:20" ht="15" thickBot="1" x14ac:dyDescent="0.4">
      <c r="A40" s="12"/>
      <c r="B40" s="12"/>
      <c r="C40" s="452"/>
      <c r="D40" s="460"/>
      <c r="E40" s="460"/>
      <c r="F40" s="467"/>
      <c r="G40" s="467"/>
      <c r="H40" s="467"/>
      <c r="I40" s="467"/>
      <c r="J40" s="467"/>
      <c r="K40" s="468"/>
      <c r="L40" s="70"/>
      <c r="M40" s="11"/>
      <c r="N40" s="11"/>
      <c r="O40" s="11"/>
      <c r="P40" s="11"/>
      <c r="Q40" s="11"/>
      <c r="R40" s="11"/>
      <c r="S40" s="11"/>
      <c r="T40" s="11"/>
    </row>
    <row r="41" spans="1:20" ht="15" thickBot="1" x14ac:dyDescent="0.4">
      <c r="A41" s="12"/>
      <c r="B41" s="12"/>
      <c r="C41" s="452"/>
      <c r="D41" s="460"/>
      <c r="E41" s="460"/>
      <c r="F41" s="467"/>
      <c r="G41" s="467"/>
      <c r="H41" s="467"/>
      <c r="I41" s="467"/>
      <c r="J41" s="467"/>
      <c r="K41" s="468"/>
      <c r="L41" s="70"/>
      <c r="M41" s="11"/>
      <c r="N41" s="11"/>
      <c r="O41" s="11"/>
      <c r="P41" s="11"/>
      <c r="Q41" s="11"/>
      <c r="R41" s="11"/>
      <c r="S41" s="11"/>
      <c r="T41" s="11"/>
    </row>
    <row r="42" spans="1:20" ht="15" thickBot="1" x14ac:dyDescent="0.4">
      <c r="A42" s="12"/>
      <c r="B42" s="12"/>
      <c r="C42" s="452"/>
      <c r="D42" s="460"/>
      <c r="E42" s="460"/>
      <c r="F42" s="467"/>
      <c r="G42" s="467"/>
      <c r="H42" s="467"/>
      <c r="I42" s="467"/>
      <c r="J42" s="467"/>
      <c r="K42" s="468"/>
      <c r="L42" s="70"/>
      <c r="M42" s="11"/>
      <c r="N42" s="11"/>
      <c r="O42" s="11"/>
      <c r="P42" s="11"/>
      <c r="Q42" s="11"/>
      <c r="R42" s="11"/>
      <c r="S42" s="11"/>
      <c r="T42" s="11"/>
    </row>
    <row r="43" spans="1:20" ht="15" thickBot="1" x14ac:dyDescent="0.4">
      <c r="A43" s="12"/>
      <c r="B43" s="12"/>
      <c r="C43" s="453"/>
      <c r="D43" s="454"/>
      <c r="E43" s="454"/>
      <c r="F43" s="455"/>
      <c r="G43" s="455"/>
      <c r="H43" s="455"/>
      <c r="I43" s="455"/>
      <c r="J43" s="455"/>
      <c r="K43" s="456"/>
      <c r="L43" s="11"/>
      <c r="M43" s="11"/>
      <c r="N43" s="11"/>
      <c r="O43" s="11"/>
      <c r="P43" s="11"/>
      <c r="Q43" s="11"/>
      <c r="R43" s="11"/>
      <c r="S43" s="11"/>
      <c r="T43" s="11"/>
    </row>
  </sheetData>
  <sheetProtection algorithmName="SHA-512" hashValue="t6J1fe3qid4fti7DThAUvySkHTA7StXy6oP036Dfb0MB4RRtAkJBXK2ghXhlwa0NdfHR77OmEYIShJ0Ty9YdgA==" saltValue="VPwNTOT6dJ7Su9WoNEHo1A==" spinCount="100000" sheet="1" objects="1" scenarios="1"/>
  <mergeCells count="63">
    <mergeCell ref="K4:N5"/>
    <mergeCell ref="D34:M34"/>
    <mergeCell ref="D33:L33"/>
    <mergeCell ref="D31:G31"/>
    <mergeCell ref="F41:K41"/>
    <mergeCell ref="M6:N6"/>
    <mergeCell ref="C8:E8"/>
    <mergeCell ref="C9:E9"/>
    <mergeCell ref="C10:E10"/>
    <mergeCell ref="C11:E11"/>
    <mergeCell ref="N20:N28"/>
    <mergeCell ref="L20:L28"/>
    <mergeCell ref="M20:M28"/>
    <mergeCell ref="G20:G28"/>
    <mergeCell ref="I20:I28"/>
    <mergeCell ref="D32:J32"/>
    <mergeCell ref="K20:K28"/>
    <mergeCell ref="E20:E27"/>
    <mergeCell ref="D39:E39"/>
    <mergeCell ref="F39:K39"/>
    <mergeCell ref="F42:K42"/>
    <mergeCell ref="E29:F29"/>
    <mergeCell ref="D30:F30"/>
    <mergeCell ref="D19:D29"/>
    <mergeCell ref="E19:F19"/>
    <mergeCell ref="H20:H28"/>
    <mergeCell ref="J20:J28"/>
    <mergeCell ref="D42:E42"/>
    <mergeCell ref="D40:E40"/>
    <mergeCell ref="F40:K40"/>
    <mergeCell ref="F37:K37"/>
    <mergeCell ref="F38:K38"/>
    <mergeCell ref="O32:P32"/>
    <mergeCell ref="O17:P17"/>
    <mergeCell ref="O18:P18"/>
    <mergeCell ref="O19:P19"/>
    <mergeCell ref="C2:F2"/>
    <mergeCell ref="C4:E4"/>
    <mergeCell ref="C6:E6"/>
    <mergeCell ref="C14:C34"/>
    <mergeCell ref="E14:F14"/>
    <mergeCell ref="D15:D18"/>
    <mergeCell ref="E15:F15"/>
    <mergeCell ref="E16:F16"/>
    <mergeCell ref="E17:F17"/>
    <mergeCell ref="E18:F18"/>
    <mergeCell ref="C7:E7"/>
    <mergeCell ref="E28:F28"/>
    <mergeCell ref="O30:P30"/>
    <mergeCell ref="O31:P31"/>
    <mergeCell ref="O20:P28"/>
    <mergeCell ref="O14:P14"/>
    <mergeCell ref="O15:P15"/>
    <mergeCell ref="O16:P16"/>
    <mergeCell ref="O29:P29"/>
    <mergeCell ref="C37:C43"/>
    <mergeCell ref="D43:E43"/>
    <mergeCell ref="F43:K43"/>
    <mergeCell ref="O33:P33"/>
    <mergeCell ref="O34:P34"/>
    <mergeCell ref="D37:E37"/>
    <mergeCell ref="D38:E38"/>
    <mergeCell ref="D41:E41"/>
  </mergeCells>
  <conditionalFormatting sqref="D38:K43">
    <cfRule type="expression" dxfId="43" priority="1">
      <formula>$G$9="Less than 80% AMI"</formula>
    </cfRule>
  </conditionalFormatting>
  <conditionalFormatting sqref="F8:G8">
    <cfRule type="cellIs" dxfId="42" priority="29" operator="greaterThan">
      <formula>0</formula>
    </cfRule>
  </conditionalFormatting>
  <conditionalFormatting sqref="F11:G11">
    <cfRule type="cellIs" dxfId="41" priority="28" operator="greaterThan">
      <formula>0</formula>
    </cfRule>
  </conditionalFormatting>
  <conditionalFormatting sqref="M15:M20 M29">
    <cfRule type="cellIs" dxfId="40" priority="22" operator="greaterThan">
      <formula>0</formula>
    </cfRule>
  </conditionalFormatting>
  <conditionalFormatting sqref="M33">
    <cfRule type="cellIs" dxfId="39" priority="30" operator="equal">
      <formula>0</formula>
    </cfRule>
    <cfRule type="cellIs" dxfId="38" priority="31" operator="greaterThan">
      <formula>0</formula>
    </cfRule>
  </conditionalFormatting>
  <conditionalFormatting sqref="M6:O7 R6:R7 F9:G9">
    <cfRule type="cellIs" dxfId="37" priority="58" operator="greaterThan">
      <formula>0</formula>
    </cfRule>
  </conditionalFormatting>
  <conditionalFormatting sqref="N15:N29">
    <cfRule type="expression" dxfId="36" priority="7">
      <formula>AND(F7="Less than 80% AMI", K15&gt;L15)</formula>
    </cfRule>
  </conditionalFormatting>
  <conditionalFormatting sqref="N20:N28">
    <cfRule type="expression" dxfId="35" priority="16">
      <formula>AND(F7="Less than 80% AMI", K20&gt;L20)</formula>
    </cfRule>
  </conditionalFormatting>
  <conditionalFormatting sqref="O34">
    <cfRule type="cellIs" dxfId="34" priority="52" operator="greaterThan">
      <formula>0</formula>
    </cfRule>
  </conditionalFormatting>
  <dataValidations count="5">
    <dataValidation type="list" allowBlank="1" showInputMessage="1" showErrorMessage="1" sqref="F7" xr:uid="{CB85FCDD-8150-4352-AD5C-6BEECF4FEF66}">
      <formula1>"Less than 80% AMI,Less than 150% AMI"</formula1>
    </dataValidation>
    <dataValidation allowBlank="1" showInputMessage="1" showErrorMessage="1" promptTitle="Disclaimer" prompt="For projects with an income level less than 150% AMI, the &quot;Remaining Out of Pocket Expenses&quot; column is not calculated because the rebate amount for that income level is based on the total project cost and not the individual measure cost. " sqref="N14" xr:uid="{ED33FE88-DA6B-49C9-AEF5-A0601B1D7416}"/>
    <dataValidation allowBlank="1" showInputMessage="1" showErrorMessage="1" promptTitle="Disclaimer" prompt="For less than 150% AMI, the estimated rebate amount is based on total project cost and not individual measure. For an estimated rebate amount total, please view cell F9." sqref="M14" xr:uid="{29E2C402-C31B-46DF-9E96-38B4BF18DA0D}"/>
    <dataValidation type="list" allowBlank="1" showInputMessage="1" showErrorMessage="1" sqref="J15:J29" xr:uid="{A8F5BCEF-EFFD-4AF2-B14D-58372165615F}">
      <formula1>"1,2,3,4+,Combination"</formula1>
    </dataValidation>
    <dataValidation type="list" allowBlank="1" showInputMessage="1" showErrorMessage="1" sqref="D38:E43" xr:uid="{38271C5C-5FA8-422E-9DFE-FCDB3ACDBCA1}">
      <formula1>"Water Heater,Space Heating and Cooling,Stove Cooktop Range or Oven, Clothes Dryer, Insulation/Air Sealing/Ventilation, Other"</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C6D56-A3F1-454F-A58D-EFF5595D7A0D}">
  <sheetPr>
    <tabColor rgb="FF3C7D22"/>
  </sheetPr>
  <dimension ref="B2:AO104"/>
  <sheetViews>
    <sheetView topLeftCell="A29" zoomScale="44" zoomScaleNormal="43" workbookViewId="0">
      <selection activeCell="D4" sqref="D4:F4"/>
    </sheetView>
  </sheetViews>
  <sheetFormatPr defaultColWidth="8.7265625" defaultRowHeight="14.5" x14ac:dyDescent="0.35"/>
  <cols>
    <col min="1" max="1" width="2.54296875" style="42" customWidth="1"/>
    <col min="2" max="4" width="8.7265625" style="42"/>
    <col min="5" max="5" width="20.26953125" style="42" customWidth="1"/>
    <col min="6" max="6" width="30.81640625" style="42" customWidth="1"/>
    <col min="7" max="7" width="44.54296875" style="42" customWidth="1"/>
    <col min="8" max="8" width="16.1796875" style="42" customWidth="1"/>
    <col min="9" max="9" width="25.7265625" style="42" customWidth="1"/>
    <col min="10" max="11" width="27.7265625" style="42" customWidth="1"/>
    <col min="12" max="12" width="24" style="42" customWidth="1"/>
    <col min="13" max="15" width="19.81640625" style="42" customWidth="1"/>
    <col min="16" max="16" width="23.6328125" style="42" customWidth="1"/>
    <col min="17" max="17" width="19.54296875" style="42" customWidth="1"/>
    <col min="18" max="18" width="27.7265625" style="42" customWidth="1"/>
    <col min="19" max="19" width="19.1796875" style="42" customWidth="1"/>
    <col min="20" max="20" width="19.453125" style="42" customWidth="1"/>
    <col min="21" max="21" width="8.7265625" style="42" bestFit="1"/>
    <col min="22" max="22" width="8.7265625" style="42"/>
    <col min="23" max="23" width="38.1796875" style="42" customWidth="1"/>
    <col min="24" max="16384" width="8.7265625" style="42"/>
  </cols>
  <sheetData>
    <row r="2" spans="2:20" ht="23.5" customHeight="1" x14ac:dyDescent="0.35">
      <c r="D2" s="461" t="s">
        <v>100</v>
      </c>
      <c r="E2" s="461"/>
      <c r="F2" s="461"/>
      <c r="G2" s="461"/>
      <c r="H2" s="219"/>
    </row>
    <row r="3" spans="2:20" ht="15" thickBot="1" x14ac:dyDescent="0.4"/>
    <row r="4" spans="2:20" ht="21" customHeight="1" thickBot="1" x14ac:dyDescent="0.4">
      <c r="B4" s="12"/>
      <c r="C4" s="12"/>
      <c r="D4" s="518" t="s">
        <v>145</v>
      </c>
      <c r="E4" s="518"/>
      <c r="F4" s="518"/>
      <c r="G4" s="11"/>
      <c r="H4" s="11"/>
      <c r="I4" s="11"/>
      <c r="J4" s="11"/>
      <c r="K4" s="11"/>
      <c r="L4" s="519" t="s">
        <v>141</v>
      </c>
      <c r="M4" s="519"/>
      <c r="N4" s="519"/>
      <c r="O4" s="520"/>
      <c r="P4" s="86"/>
      <c r="Q4" s="86"/>
      <c r="R4" s="85"/>
      <c r="S4" s="11"/>
      <c r="T4" s="11"/>
    </row>
    <row r="5" spans="2:20" ht="21" x14ac:dyDescent="0.45">
      <c r="B5" s="95"/>
      <c r="C5" s="95"/>
      <c r="D5" s="96"/>
      <c r="E5" s="96"/>
      <c r="F5" s="96"/>
      <c r="G5" s="95"/>
      <c r="H5" s="95"/>
      <c r="I5" s="11"/>
      <c r="J5" s="11"/>
      <c r="K5" s="11"/>
      <c r="L5" s="521"/>
      <c r="M5" s="521"/>
      <c r="N5" s="521"/>
      <c r="O5" s="522"/>
      <c r="P5" s="86"/>
      <c r="Q5" s="86"/>
      <c r="R5" s="85"/>
      <c r="S5" s="11"/>
      <c r="T5" s="11"/>
    </row>
    <row r="6" spans="2:20" ht="18" customHeight="1" thickBot="1" x14ac:dyDescent="0.5">
      <c r="B6" s="95"/>
      <c r="C6" s="97"/>
      <c r="D6" s="523"/>
      <c r="E6" s="523"/>
      <c r="F6" s="523"/>
      <c r="G6" s="98"/>
      <c r="H6" s="98"/>
      <c r="I6" s="11"/>
      <c r="J6" s="11"/>
      <c r="K6" s="11"/>
      <c r="L6" s="38" t="s">
        <v>142</v>
      </c>
      <c r="M6" s="37"/>
      <c r="N6" s="446">
        <f>SUM(G63+G17)</f>
        <v>0</v>
      </c>
      <c r="O6" s="524"/>
      <c r="R6" s="63"/>
      <c r="S6" s="11"/>
      <c r="T6" s="11"/>
    </row>
    <row r="7" spans="2:20" x14ac:dyDescent="0.35">
      <c r="B7" s="12"/>
      <c r="C7" s="32" t="s">
        <v>103</v>
      </c>
      <c r="D7" s="444" t="s">
        <v>104</v>
      </c>
      <c r="E7" s="444"/>
      <c r="F7" s="444"/>
      <c r="G7" s="224"/>
      <c r="H7" s="80"/>
      <c r="I7" s="60"/>
      <c r="J7" s="60"/>
      <c r="K7" s="60"/>
      <c r="L7" s="59"/>
      <c r="M7" s="11"/>
      <c r="N7" s="11"/>
      <c r="O7" s="11"/>
      <c r="P7" s="11"/>
      <c r="Q7" s="11"/>
      <c r="R7" s="11"/>
      <c r="S7" s="11"/>
      <c r="T7" s="11"/>
    </row>
    <row r="8" spans="2:20" x14ac:dyDescent="0.35">
      <c r="B8" s="12"/>
      <c r="C8" s="12"/>
      <c r="D8" s="525" t="s">
        <v>146</v>
      </c>
      <c r="E8" s="525"/>
      <c r="F8" s="525"/>
      <c r="G8" s="225"/>
      <c r="H8" s="81"/>
      <c r="I8" s="60"/>
      <c r="J8" s="60"/>
      <c r="K8" s="60"/>
      <c r="L8" s="59"/>
      <c r="M8" s="11"/>
      <c r="N8" s="11"/>
      <c r="O8" s="11"/>
      <c r="P8" s="11"/>
      <c r="Q8" s="11"/>
      <c r="R8" s="11"/>
      <c r="S8" s="11"/>
      <c r="T8" s="11"/>
    </row>
    <row r="9" spans="2:20" ht="33" customHeight="1" thickBot="1" x14ac:dyDescent="0.4">
      <c r="B9" s="12"/>
      <c r="C9" s="12"/>
      <c r="D9" s="526" t="s">
        <v>147</v>
      </c>
      <c r="E9" s="526"/>
      <c r="F9" s="526"/>
      <c r="G9" s="226"/>
      <c r="K9" s="60"/>
      <c r="L9" s="59"/>
      <c r="M9" s="11"/>
      <c r="N9" s="11"/>
      <c r="O9" s="11"/>
      <c r="P9" s="11"/>
      <c r="Q9" s="11"/>
      <c r="R9" s="11"/>
      <c r="S9" s="11"/>
      <c r="T9" s="11"/>
    </row>
    <row r="10" spans="2:20" ht="17.5" customHeight="1" x14ac:dyDescent="0.4">
      <c r="B10" s="12"/>
      <c r="C10" s="12"/>
      <c r="D10" s="105"/>
      <c r="E10" s="105"/>
      <c r="F10" s="105"/>
      <c r="G10" s="113" t="str">
        <f>IF(G9="Less than 80% AMI", "Go To Table 1", IF(G9="Greater than 80% AMI", "Go To Table 2", " "))</f>
        <v xml:space="preserve"> </v>
      </c>
      <c r="H10" s="101"/>
      <c r="I10" s="101"/>
      <c r="J10" s="101"/>
      <c r="K10" s="60"/>
      <c r="L10" s="59"/>
      <c r="M10" s="11"/>
      <c r="N10" s="11"/>
      <c r="O10" s="11"/>
      <c r="P10" s="11"/>
      <c r="Q10" s="11"/>
      <c r="R10" s="11"/>
      <c r="S10" s="11"/>
      <c r="T10" s="11"/>
    </row>
    <row r="11" spans="2:20" ht="12.65" customHeight="1" x14ac:dyDescent="0.35">
      <c r="B11" s="12"/>
      <c r="C11" s="12"/>
      <c r="D11" s="105"/>
      <c r="E11" s="105"/>
      <c r="F11" s="105"/>
      <c r="G11" s="81"/>
      <c r="H11" s="101"/>
      <c r="I11" s="101"/>
      <c r="J11" s="101"/>
      <c r="K11" s="60"/>
      <c r="L11" s="59"/>
      <c r="M11" s="11"/>
      <c r="N11" s="11"/>
      <c r="O11" s="11"/>
      <c r="P11" s="11"/>
      <c r="Q11" s="11"/>
      <c r="R11" s="11"/>
      <c r="S11" s="11"/>
      <c r="T11" s="11"/>
    </row>
    <row r="12" spans="2:20" ht="12.65" customHeight="1" x14ac:dyDescent="0.35">
      <c r="B12" s="12"/>
      <c r="C12" s="12"/>
      <c r="D12" s="105"/>
      <c r="E12" s="105"/>
      <c r="F12" s="105"/>
      <c r="G12" s="81"/>
      <c r="H12" s="101"/>
      <c r="I12" s="101"/>
      <c r="J12" s="101"/>
      <c r="K12" s="60"/>
      <c r="L12" s="59"/>
      <c r="M12" s="11"/>
      <c r="N12" s="11"/>
      <c r="O12" s="11"/>
      <c r="P12" s="11"/>
      <c r="Q12" s="11"/>
      <c r="R12" s="11"/>
      <c r="S12" s="11"/>
      <c r="T12" s="11"/>
    </row>
    <row r="13" spans="2:20" ht="12.65" customHeight="1" x14ac:dyDescent="0.35">
      <c r="B13" s="12"/>
      <c r="C13" s="12"/>
      <c r="D13" s="105"/>
      <c r="E13" s="105"/>
      <c r="F13" s="105"/>
      <c r="G13" s="81"/>
      <c r="H13" s="101"/>
      <c r="I13" s="101"/>
      <c r="J13" s="101"/>
      <c r="K13" s="60"/>
      <c r="L13" s="59"/>
      <c r="M13" s="11"/>
      <c r="N13" s="11"/>
      <c r="O13" s="11"/>
      <c r="P13" s="11"/>
      <c r="Q13" s="11"/>
      <c r="R13" s="11"/>
      <c r="S13" s="11"/>
      <c r="T13" s="11"/>
    </row>
    <row r="14" spans="2:20" ht="12.65" customHeight="1" x14ac:dyDescent="0.35">
      <c r="B14" s="12"/>
      <c r="C14" s="12"/>
      <c r="D14" s="105"/>
      <c r="E14" s="105"/>
      <c r="F14" s="105"/>
      <c r="G14" s="81"/>
      <c r="H14" s="101"/>
      <c r="I14" s="101"/>
      <c r="J14" s="101"/>
      <c r="K14" s="60"/>
      <c r="L14" s="59"/>
      <c r="M14" s="11"/>
      <c r="N14" s="11"/>
      <c r="O14" s="11"/>
      <c r="P14" s="11"/>
      <c r="Q14" s="11"/>
      <c r="R14" s="11"/>
      <c r="S14" s="11"/>
      <c r="T14" s="11"/>
    </row>
    <row r="15" spans="2:20" ht="16.5" customHeight="1" thickBot="1" x14ac:dyDescent="0.4">
      <c r="B15" s="12"/>
      <c r="C15" s="12"/>
      <c r="D15" s="109" t="s">
        <v>148</v>
      </c>
      <c r="E15" s="105"/>
      <c r="F15" s="105"/>
      <c r="G15" s="81"/>
      <c r="H15" s="101"/>
      <c r="I15" s="101"/>
      <c r="J15" s="101"/>
      <c r="K15" s="60"/>
      <c r="L15" s="59"/>
      <c r="M15" s="11"/>
      <c r="N15" s="11"/>
      <c r="O15" s="11"/>
      <c r="P15" s="11"/>
      <c r="Q15" s="11"/>
      <c r="R15" s="11"/>
      <c r="S15" s="11"/>
      <c r="T15" s="11"/>
    </row>
    <row r="16" spans="2:20" ht="14.15" customHeight="1" x14ac:dyDescent="0.35">
      <c r="B16" s="12"/>
      <c r="C16" s="12"/>
      <c r="D16" s="527" t="s">
        <v>149</v>
      </c>
      <c r="E16" s="527"/>
      <c r="F16" s="527"/>
      <c r="G16" s="106">
        <f>IF(G8="20-34% Energy Savings",SUM(G7*I42),IF(G8="35% or Greater Energy Savings",SUM(G7*P42),0))</f>
        <v>0</v>
      </c>
      <c r="H16" s="569" t="str">
        <f>IF(G9="Greater than 80% AMI", "Please disregard value", " ")</f>
        <v xml:space="preserve"> </v>
      </c>
      <c r="I16" s="569"/>
      <c r="J16" s="60"/>
      <c r="K16" s="60"/>
      <c r="L16" s="59"/>
      <c r="M16" s="11"/>
      <c r="N16" s="11"/>
      <c r="O16" s="11"/>
      <c r="P16" s="11"/>
      <c r="Q16" s="11"/>
      <c r="R16" s="11"/>
      <c r="S16" s="11"/>
      <c r="T16" s="11"/>
    </row>
    <row r="17" spans="2:41" x14ac:dyDescent="0.35">
      <c r="B17" s="12"/>
      <c r="C17" s="12"/>
      <c r="D17" s="413" t="s">
        <v>150</v>
      </c>
      <c r="E17" s="413"/>
      <c r="F17" s="413"/>
      <c r="G17" s="35">
        <f>SUM(M25+T25)</f>
        <v>0</v>
      </c>
      <c r="H17" s="77"/>
      <c r="I17" s="60"/>
      <c r="J17" s="60"/>
      <c r="K17" s="60"/>
      <c r="L17" s="59"/>
      <c r="M17" s="11"/>
      <c r="N17" s="11"/>
      <c r="O17" s="11"/>
      <c r="P17" s="11"/>
      <c r="Q17" s="11"/>
      <c r="R17" s="11"/>
      <c r="S17" s="11"/>
      <c r="T17" s="11"/>
    </row>
    <row r="18" spans="2:41" x14ac:dyDescent="0.35">
      <c r="B18" s="12"/>
      <c r="C18" s="12"/>
      <c r="D18" s="413" t="s">
        <v>151</v>
      </c>
      <c r="E18" s="413"/>
      <c r="F18" s="413"/>
      <c r="G18" s="36">
        <f>SUM(G16-G17)</f>
        <v>0</v>
      </c>
      <c r="H18" s="78"/>
      <c r="I18" s="60"/>
      <c r="J18" s="60"/>
      <c r="K18" s="60"/>
      <c r="L18" s="59"/>
      <c r="M18" s="11"/>
      <c r="N18" s="11"/>
      <c r="O18" s="11"/>
      <c r="P18" s="11"/>
      <c r="Q18" s="11"/>
      <c r="R18" s="11"/>
      <c r="S18" s="11"/>
      <c r="T18" s="11"/>
    </row>
    <row r="19" spans="2:41" ht="15" thickBot="1" x14ac:dyDescent="0.4">
      <c r="B19" s="12"/>
      <c r="C19" s="12"/>
      <c r="D19" s="415" t="s">
        <v>152</v>
      </c>
      <c r="E19" s="415"/>
      <c r="F19" s="415"/>
      <c r="G19" s="188">
        <f>SUM(L46+S46)</f>
        <v>0</v>
      </c>
      <c r="H19" s="79"/>
      <c r="I19" s="60"/>
      <c r="J19" s="60"/>
      <c r="K19" s="60"/>
      <c r="L19" s="59"/>
      <c r="M19" s="11"/>
      <c r="N19" s="11"/>
      <c r="O19" s="11"/>
      <c r="P19" s="11"/>
      <c r="Q19" s="11"/>
      <c r="R19" s="11"/>
      <c r="S19" s="11"/>
      <c r="T19" s="11"/>
    </row>
    <row r="20" spans="2:41" ht="33" customHeight="1" thickBot="1" x14ac:dyDescent="0.4">
      <c r="B20" s="12"/>
      <c r="C20" s="12"/>
      <c r="D20" s="100"/>
      <c r="E20" s="100"/>
      <c r="F20" s="100"/>
      <c r="G20" s="79"/>
      <c r="H20" s="79"/>
      <c r="I20" s="566" t="s">
        <v>201</v>
      </c>
      <c r="J20" s="567"/>
      <c r="K20" s="567"/>
      <c r="L20" s="567"/>
      <c r="M20" s="567"/>
      <c r="N20" s="567"/>
      <c r="O20" s="567"/>
      <c r="P20" s="567"/>
      <c r="Q20" s="567"/>
      <c r="R20" s="567"/>
      <c r="S20" s="568"/>
      <c r="T20" s="114"/>
      <c r="U20" s="178"/>
      <c r="V20" s="114"/>
      <c r="W20" s="114"/>
      <c r="X20" s="114"/>
      <c r="Y20" s="114"/>
      <c r="Z20" s="114"/>
      <c r="AA20" s="114"/>
      <c r="AB20" s="114"/>
      <c r="AC20" s="114"/>
      <c r="AD20" s="114"/>
      <c r="AE20" s="114"/>
      <c r="AF20" s="114"/>
      <c r="AG20" s="114"/>
      <c r="AH20" s="114"/>
      <c r="AI20" s="114"/>
      <c r="AJ20" s="114"/>
      <c r="AK20" s="114"/>
      <c r="AL20" s="114"/>
      <c r="AM20" s="114"/>
      <c r="AN20" s="114"/>
      <c r="AO20" s="114"/>
    </row>
    <row r="21" spans="2:41" x14ac:dyDescent="0.35">
      <c r="B21" s="12"/>
      <c r="C21" s="32"/>
      <c r="D21" s="11"/>
      <c r="E21" s="11"/>
      <c r="F21" s="11"/>
      <c r="G21" s="11"/>
      <c r="H21" s="11"/>
      <c r="I21" s="11"/>
      <c r="J21" s="11"/>
      <c r="K21" s="11"/>
      <c r="L21" s="11"/>
      <c r="M21" s="11"/>
      <c r="N21" s="11"/>
      <c r="O21" s="11"/>
      <c r="P21" s="11"/>
      <c r="Q21" s="11"/>
      <c r="R21" s="11"/>
      <c r="S21" s="11"/>
      <c r="T21" s="11"/>
    </row>
    <row r="22" spans="2:41" ht="15" thickBot="1" x14ac:dyDescent="0.4">
      <c r="B22" s="12"/>
      <c r="C22" s="12"/>
      <c r="D22" s="61"/>
      <c r="E22" s="60"/>
      <c r="F22" s="60"/>
      <c r="G22" s="60"/>
      <c r="H22" s="60"/>
      <c r="I22" s="60"/>
      <c r="J22" s="60"/>
      <c r="K22" s="60"/>
      <c r="L22" s="59"/>
      <c r="M22" s="11"/>
      <c r="N22" s="11"/>
      <c r="O22" s="11"/>
      <c r="P22" s="11"/>
      <c r="Q22" s="11"/>
      <c r="R22" s="11"/>
      <c r="S22" s="11"/>
      <c r="T22" s="11"/>
    </row>
    <row r="23" spans="2:41" ht="15" thickBot="1" x14ac:dyDescent="0.4">
      <c r="B23" s="571" t="s">
        <v>153</v>
      </c>
      <c r="C23" s="12"/>
      <c r="D23" s="11"/>
      <c r="E23" s="11"/>
      <c r="F23" s="194"/>
      <c r="G23" s="212"/>
      <c r="H23" s="528" t="s">
        <v>154</v>
      </c>
      <c r="I23" s="528"/>
      <c r="J23" s="528"/>
      <c r="K23" s="528"/>
      <c r="L23" s="528"/>
      <c r="M23" s="535"/>
      <c r="N23" s="58" t="s">
        <v>155</v>
      </c>
      <c r="O23" s="528" t="s">
        <v>156</v>
      </c>
      <c r="P23" s="528"/>
      <c r="Q23" s="528"/>
      <c r="R23" s="528"/>
      <c r="S23" s="528"/>
      <c r="T23" s="528"/>
      <c r="U23" s="206"/>
    </row>
    <row r="24" spans="2:41" ht="103" customHeight="1" x14ac:dyDescent="0.35">
      <c r="B24" s="571"/>
      <c r="C24" s="31"/>
      <c r="D24" s="529" t="s">
        <v>157</v>
      </c>
      <c r="E24" s="195" t="s">
        <v>113</v>
      </c>
      <c r="F24" s="532" t="s">
        <v>114</v>
      </c>
      <c r="G24" s="532"/>
      <c r="H24" s="170" t="s">
        <v>158</v>
      </c>
      <c r="I24" s="82" t="s">
        <v>159</v>
      </c>
      <c r="J24" s="83" t="s">
        <v>115</v>
      </c>
      <c r="K24" s="83" t="s">
        <v>196</v>
      </c>
      <c r="L24" s="83" t="s">
        <v>116</v>
      </c>
      <c r="M24" s="84" t="s">
        <v>160</v>
      </c>
      <c r="N24" s="205"/>
      <c r="O24" s="207" t="s">
        <v>158</v>
      </c>
      <c r="P24" s="208" t="s">
        <v>161</v>
      </c>
      <c r="Q24" s="83" t="s">
        <v>162</v>
      </c>
      <c r="R24" s="83" t="s">
        <v>196</v>
      </c>
      <c r="S24" s="83" t="s">
        <v>116</v>
      </c>
      <c r="T24" s="84" t="s">
        <v>160</v>
      </c>
      <c r="V24" s="515" t="s">
        <v>197</v>
      </c>
      <c r="W24" s="516"/>
    </row>
    <row r="25" spans="2:41" x14ac:dyDescent="0.35">
      <c r="B25" s="571"/>
      <c r="C25" s="12"/>
      <c r="D25" s="530"/>
      <c r="E25" s="421" t="s">
        <v>118</v>
      </c>
      <c r="F25" s="422" t="s">
        <v>119</v>
      </c>
      <c r="G25" s="422"/>
      <c r="H25" s="171"/>
      <c r="I25" s="146"/>
      <c r="J25" s="147"/>
      <c r="K25" s="147"/>
      <c r="L25" s="56">
        <f t="shared" ref="L25:L41" si="0">SUM(I25*J25)</f>
        <v>0</v>
      </c>
      <c r="M25" s="533">
        <f>IF(L44&lt;G16,L44,IF(L44&gt;G16,G16,IF(L44=G16,G16,0)))</f>
        <v>0</v>
      </c>
      <c r="N25" s="11"/>
      <c r="O25" s="218"/>
      <c r="P25" s="150"/>
      <c r="Q25" s="151"/>
      <c r="R25" s="152"/>
      <c r="S25" s="56">
        <f t="shared" ref="S25:S41" si="1">SUM(P25*Q25)</f>
        <v>0</v>
      </c>
      <c r="T25" s="534">
        <f>IF(S44&gt;G16,G16,IF(S44&lt;G16,S44,IF(S44=G16,S44,0)))</f>
        <v>0</v>
      </c>
      <c r="V25" s="510"/>
      <c r="W25" s="371"/>
    </row>
    <row r="26" spans="2:41" x14ac:dyDescent="0.35">
      <c r="B26" s="571"/>
      <c r="C26" s="12"/>
      <c r="D26" s="530"/>
      <c r="E26" s="421"/>
      <c r="F26" s="422" t="s">
        <v>120</v>
      </c>
      <c r="G26" s="422"/>
      <c r="H26" s="171"/>
      <c r="I26" s="146"/>
      <c r="J26" s="147"/>
      <c r="K26" s="147"/>
      <c r="L26" s="56">
        <f t="shared" si="0"/>
        <v>0</v>
      </c>
      <c r="M26" s="533"/>
      <c r="N26" s="205"/>
      <c r="O26" s="217"/>
      <c r="P26" s="150"/>
      <c r="Q26" s="151"/>
      <c r="R26" s="152"/>
      <c r="S26" s="56">
        <f t="shared" si="1"/>
        <v>0</v>
      </c>
      <c r="T26" s="534"/>
      <c r="V26" s="510"/>
      <c r="W26" s="371"/>
    </row>
    <row r="27" spans="2:41" x14ac:dyDescent="0.35">
      <c r="B27" s="571"/>
      <c r="C27" s="12"/>
      <c r="D27" s="530"/>
      <c r="E27" s="421"/>
      <c r="F27" s="385" t="s">
        <v>121</v>
      </c>
      <c r="G27" s="385"/>
      <c r="H27" s="176"/>
      <c r="I27" s="146"/>
      <c r="J27" s="147"/>
      <c r="K27" s="147"/>
      <c r="L27" s="56">
        <f t="shared" si="0"/>
        <v>0</v>
      </c>
      <c r="M27" s="533"/>
      <c r="N27" s="11"/>
      <c r="O27" s="215"/>
      <c r="P27" s="150"/>
      <c r="Q27" s="151"/>
      <c r="R27" s="152"/>
      <c r="S27" s="56">
        <f t="shared" si="1"/>
        <v>0</v>
      </c>
      <c r="T27" s="534"/>
      <c r="V27" s="517"/>
      <c r="W27" s="377"/>
    </row>
    <row r="28" spans="2:41" x14ac:dyDescent="0.35">
      <c r="B28" s="571"/>
      <c r="C28" s="12"/>
      <c r="D28" s="530"/>
      <c r="E28" s="421"/>
      <c r="F28" s="385" t="s">
        <v>122</v>
      </c>
      <c r="G28" s="385"/>
      <c r="H28" s="176"/>
      <c r="I28" s="146"/>
      <c r="J28" s="147"/>
      <c r="K28" s="147"/>
      <c r="L28" s="56">
        <f t="shared" si="0"/>
        <v>0</v>
      </c>
      <c r="M28" s="533"/>
      <c r="N28" s="11"/>
      <c r="O28" s="215"/>
      <c r="P28" s="150"/>
      <c r="Q28" s="151"/>
      <c r="R28" s="152"/>
      <c r="S28" s="56">
        <f t="shared" si="1"/>
        <v>0</v>
      </c>
      <c r="T28" s="534"/>
      <c r="V28" s="510"/>
      <c r="W28" s="371"/>
    </row>
    <row r="29" spans="2:41" x14ac:dyDescent="0.35">
      <c r="B29" s="571"/>
      <c r="C29" s="12"/>
      <c r="D29" s="530"/>
      <c r="E29" s="421"/>
      <c r="F29" s="385" t="s">
        <v>163</v>
      </c>
      <c r="G29" s="385"/>
      <c r="H29" s="179"/>
      <c r="I29" s="148"/>
      <c r="J29" s="149"/>
      <c r="K29" s="149"/>
      <c r="L29" s="56">
        <f t="shared" si="0"/>
        <v>0</v>
      </c>
      <c r="M29" s="533"/>
      <c r="N29" s="11"/>
      <c r="O29" s="215"/>
      <c r="P29" s="150"/>
      <c r="Q29" s="153"/>
      <c r="R29" s="154"/>
      <c r="S29" s="56">
        <f t="shared" si="1"/>
        <v>0</v>
      </c>
      <c r="T29" s="534"/>
      <c r="V29" s="510"/>
      <c r="W29" s="371"/>
    </row>
    <row r="30" spans="2:41" x14ac:dyDescent="0.35">
      <c r="B30" s="571"/>
      <c r="C30" s="12"/>
      <c r="D30" s="530"/>
      <c r="E30" s="423"/>
      <c r="F30" s="424" t="s">
        <v>125</v>
      </c>
      <c r="G30" s="57" t="s">
        <v>126</v>
      </c>
      <c r="H30" s="172"/>
      <c r="I30" s="150"/>
      <c r="J30" s="147"/>
      <c r="K30" s="147"/>
      <c r="L30" s="124">
        <f t="shared" si="0"/>
        <v>0</v>
      </c>
      <c r="M30" s="533"/>
      <c r="N30" s="11"/>
      <c r="O30" s="215"/>
      <c r="P30" s="150"/>
      <c r="Q30" s="151"/>
      <c r="R30" s="152"/>
      <c r="S30" s="124">
        <f t="shared" si="1"/>
        <v>0</v>
      </c>
      <c r="T30" s="534"/>
      <c r="V30" s="508"/>
      <c r="W30" s="509"/>
    </row>
    <row r="31" spans="2:41" x14ac:dyDescent="0.35">
      <c r="B31" s="571"/>
      <c r="C31" s="12"/>
      <c r="D31" s="530"/>
      <c r="E31" s="423"/>
      <c r="F31" s="424"/>
      <c r="G31" s="57" t="s">
        <v>127</v>
      </c>
      <c r="H31" s="172"/>
      <c r="I31" s="150"/>
      <c r="J31" s="147"/>
      <c r="K31" s="147"/>
      <c r="L31" s="125">
        <f t="shared" ref="L31:L38" si="2">SUM(I31*J31)</f>
        <v>0</v>
      </c>
      <c r="M31" s="533"/>
      <c r="N31" s="11"/>
      <c r="O31" s="215"/>
      <c r="P31" s="150"/>
      <c r="Q31" s="151"/>
      <c r="R31" s="152"/>
      <c r="S31" s="125">
        <f t="shared" ref="S31:S38" si="3">SUM(P31*Q31)</f>
        <v>0</v>
      </c>
      <c r="T31" s="534"/>
      <c r="V31" s="508"/>
      <c r="W31" s="509"/>
    </row>
    <row r="32" spans="2:41" x14ac:dyDescent="0.35">
      <c r="B32" s="571"/>
      <c r="C32" s="12"/>
      <c r="D32" s="530"/>
      <c r="E32" s="423"/>
      <c r="F32" s="424"/>
      <c r="G32" s="57" t="s">
        <v>128</v>
      </c>
      <c r="H32" s="172"/>
      <c r="I32" s="150"/>
      <c r="J32" s="147"/>
      <c r="K32" s="147"/>
      <c r="L32" s="125">
        <f t="shared" si="2"/>
        <v>0</v>
      </c>
      <c r="M32" s="533"/>
      <c r="N32" s="11"/>
      <c r="O32" s="215"/>
      <c r="P32" s="150"/>
      <c r="Q32" s="151"/>
      <c r="R32" s="152"/>
      <c r="S32" s="125">
        <f t="shared" si="3"/>
        <v>0</v>
      </c>
      <c r="T32" s="534"/>
      <c r="V32" s="508"/>
      <c r="W32" s="509"/>
    </row>
    <row r="33" spans="2:23" x14ac:dyDescent="0.35">
      <c r="B33" s="571"/>
      <c r="C33" s="12"/>
      <c r="D33" s="530"/>
      <c r="E33" s="423"/>
      <c r="F33" s="424"/>
      <c r="G33" s="57" t="s">
        <v>129</v>
      </c>
      <c r="H33" s="172"/>
      <c r="I33" s="150"/>
      <c r="J33" s="147"/>
      <c r="K33" s="147"/>
      <c r="L33" s="125">
        <f t="shared" si="2"/>
        <v>0</v>
      </c>
      <c r="M33" s="533"/>
      <c r="N33" s="11"/>
      <c r="O33" s="215"/>
      <c r="P33" s="150"/>
      <c r="Q33" s="151"/>
      <c r="R33" s="152"/>
      <c r="S33" s="125">
        <f t="shared" si="3"/>
        <v>0</v>
      </c>
      <c r="T33" s="534"/>
      <c r="V33" s="508"/>
      <c r="W33" s="509"/>
    </row>
    <row r="34" spans="2:23" x14ac:dyDescent="0.35">
      <c r="B34" s="571"/>
      <c r="C34" s="12"/>
      <c r="D34" s="530"/>
      <c r="E34" s="423"/>
      <c r="F34" s="424"/>
      <c r="G34" s="57" t="s">
        <v>130</v>
      </c>
      <c r="H34" s="172"/>
      <c r="I34" s="150"/>
      <c r="J34" s="147"/>
      <c r="K34" s="147"/>
      <c r="L34" s="125">
        <f t="shared" si="2"/>
        <v>0</v>
      </c>
      <c r="M34" s="533"/>
      <c r="N34" s="11"/>
      <c r="O34" s="215"/>
      <c r="P34" s="150"/>
      <c r="Q34" s="151"/>
      <c r="R34" s="152"/>
      <c r="S34" s="125">
        <f t="shared" si="3"/>
        <v>0</v>
      </c>
      <c r="T34" s="534"/>
      <c r="V34" s="508"/>
      <c r="W34" s="509"/>
    </row>
    <row r="35" spans="2:23" x14ac:dyDescent="0.35">
      <c r="B35" s="571"/>
      <c r="C35" s="12"/>
      <c r="D35" s="530"/>
      <c r="E35" s="423"/>
      <c r="F35" s="424"/>
      <c r="G35" s="57" t="s">
        <v>131</v>
      </c>
      <c r="H35" s="172"/>
      <c r="I35" s="150"/>
      <c r="J35" s="147"/>
      <c r="K35" s="147"/>
      <c r="L35" s="125">
        <f t="shared" si="2"/>
        <v>0</v>
      </c>
      <c r="M35" s="533"/>
      <c r="N35" s="11"/>
      <c r="O35" s="215"/>
      <c r="P35" s="150"/>
      <c r="Q35" s="151"/>
      <c r="R35" s="152"/>
      <c r="S35" s="125">
        <f t="shared" si="3"/>
        <v>0</v>
      </c>
      <c r="T35" s="534"/>
      <c r="V35" s="508"/>
      <c r="W35" s="509"/>
    </row>
    <row r="36" spans="2:23" x14ac:dyDescent="0.35">
      <c r="B36" s="571"/>
      <c r="C36" s="12"/>
      <c r="D36" s="530"/>
      <c r="E36" s="423"/>
      <c r="F36" s="424"/>
      <c r="G36" s="57" t="s">
        <v>132</v>
      </c>
      <c r="H36" s="172"/>
      <c r="I36" s="150"/>
      <c r="J36" s="147"/>
      <c r="K36" s="147"/>
      <c r="L36" s="125">
        <f t="shared" si="2"/>
        <v>0</v>
      </c>
      <c r="M36" s="533"/>
      <c r="N36" s="11"/>
      <c r="O36" s="215"/>
      <c r="P36" s="150"/>
      <c r="Q36" s="151"/>
      <c r="R36" s="152"/>
      <c r="S36" s="125">
        <f t="shared" si="3"/>
        <v>0</v>
      </c>
      <c r="T36" s="534"/>
      <c r="V36" s="508"/>
      <c r="W36" s="509"/>
    </row>
    <row r="37" spans="2:23" x14ac:dyDescent="0.35">
      <c r="B37" s="571"/>
      <c r="C37" s="12"/>
      <c r="D37" s="530"/>
      <c r="E37" s="423"/>
      <c r="F37" s="424"/>
      <c r="G37" s="57" t="s">
        <v>133</v>
      </c>
      <c r="H37" s="172"/>
      <c r="I37" s="150"/>
      <c r="J37" s="147"/>
      <c r="K37" s="147"/>
      <c r="L37" s="125">
        <f t="shared" si="2"/>
        <v>0</v>
      </c>
      <c r="M37" s="533"/>
      <c r="N37" s="11"/>
      <c r="O37" s="215"/>
      <c r="P37" s="150"/>
      <c r="Q37" s="151"/>
      <c r="R37" s="152"/>
      <c r="S37" s="125">
        <f t="shared" si="3"/>
        <v>0</v>
      </c>
      <c r="T37" s="534"/>
      <c r="V37" s="508"/>
      <c r="W37" s="509"/>
    </row>
    <row r="38" spans="2:23" x14ac:dyDescent="0.35">
      <c r="B38" s="571"/>
      <c r="C38" s="12"/>
      <c r="D38" s="530"/>
      <c r="E38" s="423"/>
      <c r="F38" s="385" t="s">
        <v>134</v>
      </c>
      <c r="G38" s="385"/>
      <c r="H38" s="172"/>
      <c r="I38" s="150"/>
      <c r="J38" s="147"/>
      <c r="K38" s="147"/>
      <c r="L38" s="125">
        <f t="shared" si="2"/>
        <v>0</v>
      </c>
      <c r="M38" s="533"/>
      <c r="N38" s="205"/>
      <c r="O38" s="216"/>
      <c r="P38" s="150"/>
      <c r="Q38" s="151"/>
      <c r="R38" s="152"/>
      <c r="S38" s="125">
        <f t="shared" si="3"/>
        <v>0</v>
      </c>
      <c r="T38" s="534"/>
      <c r="V38" s="508"/>
      <c r="W38" s="509"/>
    </row>
    <row r="39" spans="2:23" x14ac:dyDescent="0.35">
      <c r="B39" s="571"/>
      <c r="C39" s="12"/>
      <c r="D39" s="530"/>
      <c r="E39" s="423"/>
      <c r="F39" s="385" t="s">
        <v>164</v>
      </c>
      <c r="G39" s="385"/>
      <c r="H39" s="176"/>
      <c r="I39" s="146"/>
      <c r="J39" s="147"/>
      <c r="K39" s="147"/>
      <c r="L39" s="56">
        <f t="shared" si="0"/>
        <v>0</v>
      </c>
      <c r="M39" s="533"/>
      <c r="N39" s="205"/>
      <c r="O39" s="216"/>
      <c r="P39" s="150"/>
      <c r="Q39" s="155"/>
      <c r="R39" s="156"/>
      <c r="S39" s="56">
        <f t="shared" si="1"/>
        <v>0</v>
      </c>
      <c r="T39" s="534"/>
      <c r="V39" s="510"/>
      <c r="W39" s="371"/>
    </row>
    <row r="40" spans="2:23" x14ac:dyDescent="0.35">
      <c r="B40" s="571"/>
      <c r="C40" s="12"/>
      <c r="D40" s="530"/>
      <c r="E40" s="423"/>
      <c r="F40" s="385" t="s">
        <v>165</v>
      </c>
      <c r="G40" s="385"/>
      <c r="H40" s="176"/>
      <c r="I40" s="146"/>
      <c r="J40" s="147"/>
      <c r="K40" s="147"/>
      <c r="L40" s="56">
        <f t="shared" si="0"/>
        <v>0</v>
      </c>
      <c r="M40" s="533"/>
      <c r="N40" s="11"/>
      <c r="O40" s="215"/>
      <c r="P40" s="150"/>
      <c r="Q40" s="151"/>
      <c r="R40" s="152"/>
      <c r="S40" s="56">
        <f t="shared" si="1"/>
        <v>0</v>
      </c>
      <c r="T40" s="534"/>
      <c r="V40" s="510"/>
      <c r="W40" s="371"/>
    </row>
    <row r="41" spans="2:23" ht="15" thickBot="1" x14ac:dyDescent="0.4">
      <c r="B41" s="571"/>
      <c r="C41" s="12"/>
      <c r="D41" s="530"/>
      <c r="E41" s="423"/>
      <c r="F41" s="385" t="s">
        <v>166</v>
      </c>
      <c r="G41" s="385"/>
      <c r="H41" s="176"/>
      <c r="I41" s="146"/>
      <c r="J41" s="147"/>
      <c r="K41" s="147"/>
      <c r="L41" s="56">
        <f t="shared" si="0"/>
        <v>0</v>
      </c>
      <c r="M41" s="533"/>
      <c r="N41" s="11"/>
      <c r="O41" s="215"/>
      <c r="P41" s="180"/>
      <c r="Q41" s="151"/>
      <c r="R41" s="152"/>
      <c r="S41" s="56">
        <f t="shared" si="1"/>
        <v>0</v>
      </c>
      <c r="T41" s="534"/>
      <c r="V41" s="511"/>
      <c r="W41" s="512"/>
    </row>
    <row r="42" spans="2:23" x14ac:dyDescent="0.35">
      <c r="B42" s="571"/>
      <c r="C42" s="12"/>
      <c r="D42" s="530"/>
      <c r="E42" s="392" t="s">
        <v>167</v>
      </c>
      <c r="F42" s="392"/>
      <c r="G42" s="392"/>
      <c r="H42" s="22"/>
      <c r="I42" s="538">
        <v>10000</v>
      </c>
      <c r="J42" s="538"/>
      <c r="K42" s="538"/>
      <c r="L42" s="538"/>
      <c r="M42" s="538"/>
      <c r="N42" s="199"/>
      <c r="O42" s="214"/>
      <c r="P42" s="539">
        <v>16000</v>
      </c>
      <c r="Q42" s="539"/>
      <c r="R42" s="539"/>
      <c r="S42" s="539"/>
      <c r="T42" s="539"/>
    </row>
    <row r="43" spans="2:23" ht="16" x14ac:dyDescent="0.35">
      <c r="B43" s="571"/>
      <c r="C43" s="12"/>
      <c r="D43" s="530"/>
      <c r="E43" s="540" t="s">
        <v>168</v>
      </c>
      <c r="F43" s="540"/>
      <c r="G43" s="540"/>
      <c r="H43" s="55"/>
      <c r="I43" s="541"/>
      <c r="J43" s="541"/>
      <c r="K43" s="50"/>
      <c r="L43" s="53">
        <f>SUM(L25:L41)</f>
        <v>0</v>
      </c>
      <c r="M43" s="542"/>
      <c r="N43" s="11"/>
      <c r="O43" s="209"/>
      <c r="P43" s="543" t="s">
        <v>169</v>
      </c>
      <c r="Q43" s="543"/>
      <c r="R43" s="52"/>
      <c r="S43" s="24">
        <f>SUM(S25:S41)</f>
        <v>0</v>
      </c>
      <c r="T43" s="544"/>
    </row>
    <row r="44" spans="2:23" ht="16" x14ac:dyDescent="0.35">
      <c r="B44" s="571"/>
      <c r="C44" s="12"/>
      <c r="D44" s="530"/>
      <c r="E44" s="540" t="s">
        <v>170</v>
      </c>
      <c r="F44" s="540"/>
      <c r="G44" s="540"/>
      <c r="H44" s="55"/>
      <c r="I44" s="403"/>
      <c r="J44" s="403"/>
      <c r="K44" s="54"/>
      <c r="L44" s="53">
        <f>SUM(0.98*L43)</f>
        <v>0</v>
      </c>
      <c r="M44" s="542"/>
      <c r="N44" s="11"/>
      <c r="O44" s="209"/>
      <c r="P44" s="543" t="s">
        <v>170</v>
      </c>
      <c r="Q44" s="543"/>
      <c r="R44" s="52"/>
      <c r="S44" s="24">
        <f>SUM(S43*0.98)</f>
        <v>0</v>
      </c>
      <c r="T44" s="544"/>
    </row>
    <row r="45" spans="2:23" x14ac:dyDescent="0.35">
      <c r="B45" s="571"/>
      <c r="C45" s="12"/>
      <c r="D45" s="530"/>
      <c r="E45" s="549" t="s">
        <v>171</v>
      </c>
      <c r="F45" s="549"/>
      <c r="G45" s="549"/>
      <c r="H45" s="51"/>
      <c r="I45" s="541"/>
      <c r="J45" s="541"/>
      <c r="K45" s="50"/>
      <c r="L45" s="49">
        <f>SUM(G16-M25)</f>
        <v>0</v>
      </c>
      <c r="M45" s="542"/>
      <c r="N45" s="11"/>
      <c r="O45" s="210"/>
      <c r="P45" s="576" t="s">
        <v>172</v>
      </c>
      <c r="Q45" s="576"/>
      <c r="R45" s="48"/>
      <c r="S45" s="47">
        <f>SUM(G16-T25)</f>
        <v>0</v>
      </c>
      <c r="T45" s="544"/>
    </row>
    <row r="46" spans="2:23" ht="15" thickBot="1" x14ac:dyDescent="0.4">
      <c r="B46" s="571"/>
      <c r="C46" s="12"/>
      <c r="D46" s="531"/>
      <c r="E46" s="553" t="s">
        <v>173</v>
      </c>
      <c r="F46" s="553"/>
      <c r="G46" s="553"/>
      <c r="H46" s="213"/>
      <c r="I46" s="536"/>
      <c r="J46" s="536"/>
      <c r="K46" s="46"/>
      <c r="L46" s="45">
        <f>SUM(L43-M25)</f>
        <v>0</v>
      </c>
      <c r="M46" s="542"/>
      <c r="N46" s="11"/>
      <c r="O46" s="211"/>
      <c r="P46" s="537" t="s">
        <v>173</v>
      </c>
      <c r="Q46" s="537"/>
      <c r="R46" s="44"/>
      <c r="S46" s="43">
        <f>SUM(S43-T25)</f>
        <v>0</v>
      </c>
      <c r="T46" s="545"/>
    </row>
    <row r="47" spans="2:23" x14ac:dyDescent="0.35">
      <c r="B47" s="571"/>
      <c r="C47" s="12"/>
      <c r="D47" s="193"/>
      <c r="E47" s="11"/>
      <c r="F47" s="11"/>
      <c r="G47" s="11"/>
      <c r="H47" s="11"/>
      <c r="I47" s="11"/>
      <c r="J47" s="11"/>
      <c r="K47" s="11"/>
      <c r="L47" s="11"/>
      <c r="M47" s="193"/>
      <c r="N47" s="11"/>
      <c r="O47" s="11"/>
      <c r="P47" s="11"/>
      <c r="Q47" s="11"/>
      <c r="R47" s="11"/>
      <c r="S47" s="11"/>
      <c r="T47" s="11"/>
    </row>
    <row r="48" spans="2:23" ht="15" thickBot="1" x14ac:dyDescent="0.4">
      <c r="B48" s="571"/>
      <c r="C48" s="12"/>
      <c r="D48" s="11"/>
      <c r="E48" s="11"/>
      <c r="F48" s="11"/>
      <c r="G48" s="11"/>
      <c r="H48" s="11"/>
      <c r="I48" s="11"/>
      <c r="J48" s="11"/>
      <c r="K48" s="11"/>
      <c r="L48" s="11"/>
      <c r="M48" s="11"/>
      <c r="N48" s="11"/>
      <c r="O48" s="11"/>
      <c r="P48" s="11"/>
      <c r="Q48" s="11"/>
      <c r="R48" s="11"/>
      <c r="S48" s="11"/>
      <c r="T48" s="11"/>
    </row>
    <row r="49" spans="2:16" ht="15" customHeight="1" thickBot="1" x14ac:dyDescent="0.4">
      <c r="B49" s="571"/>
      <c r="D49" s="502" t="s">
        <v>174</v>
      </c>
      <c r="E49" s="458" t="s">
        <v>202</v>
      </c>
      <c r="F49" s="458"/>
      <c r="G49" s="475" t="s">
        <v>198</v>
      </c>
      <c r="H49" s="475"/>
      <c r="I49" s="475"/>
      <c r="J49" s="475"/>
      <c r="K49" s="475"/>
      <c r="L49" s="476"/>
    </row>
    <row r="50" spans="2:16" ht="15" thickBot="1" x14ac:dyDescent="0.4">
      <c r="B50" s="571"/>
      <c r="D50" s="503"/>
      <c r="E50" s="501"/>
      <c r="F50" s="501"/>
      <c r="G50" s="477"/>
      <c r="H50" s="477"/>
      <c r="I50" s="477"/>
      <c r="J50" s="477"/>
      <c r="K50" s="477"/>
      <c r="L50" s="478"/>
    </row>
    <row r="51" spans="2:16" ht="15" thickBot="1" x14ac:dyDescent="0.4">
      <c r="B51" s="571"/>
      <c r="D51" s="503"/>
      <c r="E51" s="561"/>
      <c r="F51" s="561"/>
      <c r="G51" s="499"/>
      <c r="H51" s="499"/>
      <c r="I51" s="499"/>
      <c r="J51" s="499"/>
      <c r="K51" s="499"/>
      <c r="L51" s="500"/>
    </row>
    <row r="52" spans="2:16" ht="15" thickBot="1" x14ac:dyDescent="0.4">
      <c r="B52" s="571"/>
      <c r="D52" s="503"/>
      <c r="E52" s="501"/>
      <c r="F52" s="501"/>
      <c r="G52" s="499"/>
      <c r="H52" s="499"/>
      <c r="I52" s="499"/>
      <c r="J52" s="499"/>
      <c r="K52" s="499"/>
      <c r="L52" s="500"/>
    </row>
    <row r="53" spans="2:16" ht="15" thickBot="1" x14ac:dyDescent="0.4">
      <c r="B53" s="571"/>
      <c r="D53" s="503"/>
      <c r="E53" s="501"/>
      <c r="F53" s="501"/>
      <c r="G53" s="499"/>
      <c r="H53" s="499"/>
      <c r="I53" s="499"/>
      <c r="J53" s="499"/>
      <c r="K53" s="499"/>
      <c r="L53" s="500"/>
    </row>
    <row r="54" spans="2:16" ht="15" thickBot="1" x14ac:dyDescent="0.4">
      <c r="B54" s="571"/>
      <c r="D54" s="503"/>
      <c r="E54" s="501"/>
      <c r="F54" s="501"/>
      <c r="G54" s="499"/>
      <c r="H54" s="499"/>
      <c r="I54" s="499"/>
      <c r="J54" s="499"/>
      <c r="K54" s="499"/>
      <c r="L54" s="500"/>
    </row>
    <row r="55" spans="2:16" ht="15" thickBot="1" x14ac:dyDescent="0.4">
      <c r="B55" s="572"/>
      <c r="D55" s="504"/>
      <c r="E55" s="505"/>
      <c r="F55" s="505"/>
      <c r="G55" s="506"/>
      <c r="H55" s="506"/>
      <c r="I55" s="506"/>
      <c r="J55" s="506"/>
      <c r="K55" s="506"/>
      <c r="L55" s="507"/>
    </row>
    <row r="60" spans="2:16" ht="13" customHeight="1" x14ac:dyDescent="0.35"/>
    <row r="61" spans="2:16" ht="19" customHeight="1" thickBot="1" x14ac:dyDescent="0.4">
      <c r="D61" s="110" t="s">
        <v>175</v>
      </c>
    </row>
    <row r="62" spans="2:16" x14ac:dyDescent="0.35">
      <c r="D62" s="573" t="s">
        <v>149</v>
      </c>
      <c r="E62" s="573"/>
      <c r="F62" s="573"/>
      <c r="G62" s="107" t="str" cm="1">
        <f t="array" ref="G62">_xlfn.IFS(AND(G8="20-34% Energy Savings",(G7*I88)&lt;=200000),(G7*I88),AND(G8="20-34% Energy Savings",(G7*I88)&gt;200000),200000,AND(G8="35% or Greater Energy Savings",(G7*P88)&lt;=400000),(G7*P88),AND(G8="35% or Greater Energy Savings",(G7*P88)&gt;400000),400000,TRUE,"NA")</f>
        <v>NA</v>
      </c>
      <c r="H62" s="570" t="str">
        <f>IF(G9="Less than 80% AMI", "Please disregard value", " ")</f>
        <v xml:space="preserve"> </v>
      </c>
      <c r="I62" s="570"/>
    </row>
    <row r="63" spans="2:16" x14ac:dyDescent="0.35">
      <c r="D63" s="574" t="s">
        <v>150</v>
      </c>
      <c r="E63" s="574"/>
      <c r="F63" s="574"/>
      <c r="G63" s="108">
        <f>SUM(M71+T71)</f>
        <v>0</v>
      </c>
    </row>
    <row r="64" spans="2:16" ht="41" customHeight="1" x14ac:dyDescent="0.35">
      <c r="D64" s="574" t="s">
        <v>151</v>
      </c>
      <c r="E64" s="574"/>
      <c r="F64" s="574"/>
      <c r="G64" s="36" t="e">
        <f>SUM(G62-G63)</f>
        <v>#VALUE!</v>
      </c>
      <c r="J64" s="99"/>
      <c r="L64" s="577" t="s">
        <v>176</v>
      </c>
      <c r="M64" s="577"/>
      <c r="N64" s="577"/>
      <c r="O64" s="577"/>
      <c r="P64" s="577"/>
    </row>
    <row r="65" spans="2:23" ht="15" thickBot="1" x14ac:dyDescent="0.4">
      <c r="C65" s="104"/>
      <c r="D65" s="575" t="s">
        <v>152</v>
      </c>
      <c r="E65" s="575"/>
      <c r="F65" s="575"/>
      <c r="G65" s="188">
        <f>SUM(L92+S92)</f>
        <v>0</v>
      </c>
    </row>
    <row r="66" spans="2:23" ht="33" customHeight="1" thickBot="1" x14ac:dyDescent="0.4">
      <c r="C66" s="104"/>
      <c r="D66" s="111"/>
      <c r="E66" s="111"/>
      <c r="F66" s="111"/>
      <c r="G66" s="112"/>
      <c r="I66" s="566" t="s">
        <v>200</v>
      </c>
      <c r="J66" s="567"/>
      <c r="K66" s="567"/>
      <c r="L66" s="567"/>
      <c r="M66" s="567"/>
      <c r="N66" s="567"/>
      <c r="O66" s="567"/>
      <c r="P66" s="567"/>
      <c r="Q66" s="567"/>
      <c r="R66" s="567"/>
      <c r="S66" s="568"/>
    </row>
    <row r="67" spans="2:23" x14ac:dyDescent="0.35">
      <c r="C67" s="104"/>
      <c r="D67" s="111"/>
      <c r="E67" s="111"/>
      <c r="F67" s="111"/>
      <c r="G67" s="112"/>
    </row>
    <row r="68" spans="2:23" ht="15" thickBot="1" x14ac:dyDescent="0.4"/>
    <row r="69" spans="2:23" ht="15" thickBot="1" x14ac:dyDescent="0.4">
      <c r="B69" s="551" t="s">
        <v>177</v>
      </c>
      <c r="C69" s="12"/>
      <c r="D69" s="194"/>
      <c r="E69" s="11"/>
      <c r="F69" s="11"/>
      <c r="G69" s="11"/>
      <c r="H69" s="528" t="s">
        <v>154</v>
      </c>
      <c r="I69" s="528"/>
      <c r="J69" s="528"/>
      <c r="K69" s="528"/>
      <c r="L69" s="528"/>
      <c r="M69" s="528"/>
      <c r="N69" s="196" t="s">
        <v>155</v>
      </c>
      <c r="O69" s="555" t="s">
        <v>156</v>
      </c>
      <c r="P69" s="555"/>
      <c r="Q69" s="555"/>
      <c r="R69" s="555"/>
      <c r="S69" s="555"/>
      <c r="T69" s="556"/>
      <c r="U69" s="206"/>
    </row>
    <row r="70" spans="2:23" ht="98.5" customHeight="1" x14ac:dyDescent="0.35">
      <c r="B70" s="551"/>
      <c r="C70" s="31"/>
      <c r="D70" s="563" t="s">
        <v>157</v>
      </c>
      <c r="E70" s="195" t="s">
        <v>113</v>
      </c>
      <c r="F70" s="565" t="s">
        <v>114</v>
      </c>
      <c r="G70" s="565"/>
      <c r="H70" s="170" t="s">
        <v>158</v>
      </c>
      <c r="I70" s="82" t="s">
        <v>159</v>
      </c>
      <c r="J70" s="83" t="s">
        <v>115</v>
      </c>
      <c r="K70" s="83" t="s">
        <v>196</v>
      </c>
      <c r="L70" s="83" t="s">
        <v>116</v>
      </c>
      <c r="M70" s="84" t="s">
        <v>160</v>
      </c>
      <c r="N70" s="11"/>
      <c r="O70" s="221" t="s">
        <v>158</v>
      </c>
      <c r="P70" s="121" t="s">
        <v>161</v>
      </c>
      <c r="Q70" s="83" t="s">
        <v>162</v>
      </c>
      <c r="R70" s="83" t="s">
        <v>188</v>
      </c>
      <c r="S70" s="120" t="s">
        <v>116</v>
      </c>
      <c r="T70" s="190" t="s">
        <v>160</v>
      </c>
      <c r="V70" s="515" t="s">
        <v>199</v>
      </c>
      <c r="W70" s="516"/>
    </row>
    <row r="71" spans="2:23" x14ac:dyDescent="0.35">
      <c r="B71" s="551"/>
      <c r="C71" s="12"/>
      <c r="D71" s="530"/>
      <c r="E71" s="421" t="s">
        <v>118</v>
      </c>
      <c r="F71" s="422" t="s">
        <v>119</v>
      </c>
      <c r="G71" s="422"/>
      <c r="H71" s="171"/>
      <c r="I71" s="146"/>
      <c r="J71" s="147"/>
      <c r="K71" s="147"/>
      <c r="L71" s="56">
        <f t="shared" ref="L71:L87" si="4">SUM(I71*J71)</f>
        <v>0</v>
      </c>
      <c r="M71" s="533" cm="1">
        <f t="array" ref="M71">_xlfn.IFS(L90&lt;G62,L90,L90&gt;G62,G62,L90=G62,G62,TRUE,0)</f>
        <v>0</v>
      </c>
      <c r="N71" s="11"/>
      <c r="O71" s="198"/>
      <c r="P71" s="161"/>
      <c r="Q71" s="162"/>
      <c r="R71" s="163"/>
      <c r="S71" s="119">
        <f t="shared" ref="S71:S87" si="5">SUM(P71*Q71)</f>
        <v>0</v>
      </c>
      <c r="T71" s="557">
        <f>IF(S90&gt;G62,G62,IF(S90&lt;G62,S90,IF(S90=G62,S90,0)))</f>
        <v>0</v>
      </c>
      <c r="U71" s="191"/>
      <c r="V71" s="510"/>
      <c r="W71" s="371"/>
    </row>
    <row r="72" spans="2:23" x14ac:dyDescent="0.35">
      <c r="B72" s="551"/>
      <c r="C72" s="12"/>
      <c r="D72" s="530"/>
      <c r="E72" s="421"/>
      <c r="F72" s="422" t="s">
        <v>120</v>
      </c>
      <c r="G72" s="422"/>
      <c r="H72" s="171"/>
      <c r="I72" s="146"/>
      <c r="J72" s="147"/>
      <c r="K72" s="147"/>
      <c r="L72" s="56">
        <f>SUM(I72*J72)</f>
        <v>0</v>
      </c>
      <c r="M72" s="533"/>
      <c r="N72" s="11"/>
      <c r="O72" s="198"/>
      <c r="P72" s="161"/>
      <c r="Q72" s="162"/>
      <c r="R72" s="163"/>
      <c r="S72" s="119">
        <f t="shared" si="5"/>
        <v>0</v>
      </c>
      <c r="T72" s="557"/>
      <c r="V72" s="510"/>
      <c r="W72" s="371"/>
    </row>
    <row r="73" spans="2:23" x14ac:dyDescent="0.35">
      <c r="B73" s="551"/>
      <c r="C73" s="12"/>
      <c r="D73" s="530"/>
      <c r="E73" s="421"/>
      <c r="F73" s="385" t="s">
        <v>121</v>
      </c>
      <c r="G73" s="385"/>
      <c r="H73" s="172"/>
      <c r="I73" s="146"/>
      <c r="J73" s="147"/>
      <c r="K73" s="147"/>
      <c r="L73" s="56">
        <f>SUM(I73*J73)</f>
        <v>0</v>
      </c>
      <c r="M73" s="533"/>
      <c r="N73" s="11"/>
      <c r="O73" s="197"/>
      <c r="P73" s="161"/>
      <c r="Q73" s="162"/>
      <c r="R73" s="163"/>
      <c r="S73" s="119">
        <f t="shared" si="5"/>
        <v>0</v>
      </c>
      <c r="T73" s="557"/>
      <c r="V73" s="517"/>
      <c r="W73" s="377"/>
    </row>
    <row r="74" spans="2:23" x14ac:dyDescent="0.35">
      <c r="B74" s="551"/>
      <c r="C74" s="12"/>
      <c r="D74" s="530"/>
      <c r="E74" s="421"/>
      <c r="F74" s="385" t="s">
        <v>122</v>
      </c>
      <c r="G74" s="385"/>
      <c r="H74" s="172"/>
      <c r="I74" s="146"/>
      <c r="J74" s="147"/>
      <c r="K74" s="147"/>
      <c r="L74" s="56">
        <f t="shared" si="4"/>
        <v>0</v>
      </c>
      <c r="M74" s="533"/>
      <c r="N74" s="11"/>
      <c r="O74" s="197"/>
      <c r="P74" s="161"/>
      <c r="Q74" s="162"/>
      <c r="R74" s="163"/>
      <c r="S74" s="119">
        <f t="shared" si="5"/>
        <v>0</v>
      </c>
      <c r="T74" s="557"/>
      <c r="V74" s="510"/>
      <c r="W74" s="371"/>
    </row>
    <row r="75" spans="2:23" x14ac:dyDescent="0.35">
      <c r="B75" s="551"/>
      <c r="C75" s="12"/>
      <c r="D75" s="530"/>
      <c r="E75" s="421"/>
      <c r="F75" s="385" t="s">
        <v>163</v>
      </c>
      <c r="G75" s="385"/>
      <c r="H75" s="173"/>
      <c r="I75" s="148"/>
      <c r="J75" s="149"/>
      <c r="K75" s="149"/>
      <c r="L75" s="56">
        <f t="shared" si="4"/>
        <v>0</v>
      </c>
      <c r="M75" s="533"/>
      <c r="N75" s="11"/>
      <c r="O75" s="197"/>
      <c r="P75" s="161"/>
      <c r="Q75" s="164"/>
      <c r="R75" s="165"/>
      <c r="S75" s="119">
        <f t="shared" si="5"/>
        <v>0</v>
      </c>
      <c r="T75" s="557"/>
      <c r="V75" s="510"/>
      <c r="W75" s="371"/>
    </row>
    <row r="76" spans="2:23" x14ac:dyDescent="0.35">
      <c r="B76" s="551"/>
      <c r="C76" s="12"/>
      <c r="D76" s="530"/>
      <c r="E76" s="423"/>
      <c r="F76" s="424" t="s">
        <v>125</v>
      </c>
      <c r="G76" s="57" t="s">
        <v>126</v>
      </c>
      <c r="H76" s="174"/>
      <c r="I76" s="157"/>
      <c r="J76" s="158"/>
      <c r="K76" s="158"/>
      <c r="L76" s="124">
        <f t="shared" si="4"/>
        <v>0</v>
      </c>
      <c r="M76" s="533"/>
      <c r="N76" s="11"/>
      <c r="O76" s="197"/>
      <c r="P76" s="161"/>
      <c r="Q76" s="166"/>
      <c r="R76" s="167"/>
      <c r="S76" s="124">
        <f t="shared" si="5"/>
        <v>0</v>
      </c>
      <c r="T76" s="557"/>
      <c r="V76" s="508"/>
      <c r="W76" s="509"/>
    </row>
    <row r="77" spans="2:23" x14ac:dyDescent="0.35">
      <c r="B77" s="551"/>
      <c r="C77" s="12"/>
      <c r="D77" s="530"/>
      <c r="E77" s="423"/>
      <c r="F77" s="424"/>
      <c r="G77" s="57" t="s">
        <v>127</v>
      </c>
      <c r="H77" s="174"/>
      <c r="I77" s="157"/>
      <c r="J77" s="158"/>
      <c r="K77" s="158"/>
      <c r="L77" s="124">
        <f t="shared" ref="L77:L84" si="6">SUM(I77*J77)</f>
        <v>0</v>
      </c>
      <c r="M77" s="533"/>
      <c r="N77" s="11"/>
      <c r="O77" s="197"/>
      <c r="P77" s="161"/>
      <c r="Q77" s="166"/>
      <c r="R77" s="167"/>
      <c r="S77" s="124">
        <f t="shared" ref="S77:S84" si="7">SUM(P77*Q77)</f>
        <v>0</v>
      </c>
      <c r="T77" s="557"/>
      <c r="V77" s="508"/>
      <c r="W77" s="509"/>
    </row>
    <row r="78" spans="2:23" x14ac:dyDescent="0.35">
      <c r="B78" s="551"/>
      <c r="C78" s="12"/>
      <c r="D78" s="530"/>
      <c r="E78" s="423"/>
      <c r="F78" s="424"/>
      <c r="G78" s="57" t="s">
        <v>128</v>
      </c>
      <c r="H78" s="174"/>
      <c r="I78" s="157"/>
      <c r="J78" s="158"/>
      <c r="K78" s="158"/>
      <c r="L78" s="124">
        <f t="shared" si="6"/>
        <v>0</v>
      </c>
      <c r="M78" s="533"/>
      <c r="N78" s="11"/>
      <c r="O78" s="197"/>
      <c r="P78" s="161"/>
      <c r="Q78" s="166"/>
      <c r="R78" s="167"/>
      <c r="S78" s="124">
        <f t="shared" si="7"/>
        <v>0</v>
      </c>
      <c r="T78" s="557"/>
      <c r="V78" s="508"/>
      <c r="W78" s="509"/>
    </row>
    <row r="79" spans="2:23" x14ac:dyDescent="0.35">
      <c r="B79" s="551"/>
      <c r="C79" s="12"/>
      <c r="D79" s="530"/>
      <c r="E79" s="423"/>
      <c r="F79" s="424"/>
      <c r="G79" s="57" t="s">
        <v>129</v>
      </c>
      <c r="H79" s="174"/>
      <c r="I79" s="157"/>
      <c r="J79" s="158"/>
      <c r="K79" s="158"/>
      <c r="L79" s="124">
        <f t="shared" si="6"/>
        <v>0</v>
      </c>
      <c r="M79" s="533"/>
      <c r="N79" s="11"/>
      <c r="O79" s="197"/>
      <c r="P79" s="161"/>
      <c r="Q79" s="166"/>
      <c r="R79" s="167"/>
      <c r="S79" s="124">
        <f t="shared" si="7"/>
        <v>0</v>
      </c>
      <c r="T79" s="557"/>
      <c r="V79" s="508"/>
      <c r="W79" s="509"/>
    </row>
    <row r="80" spans="2:23" x14ac:dyDescent="0.35">
      <c r="B80" s="551"/>
      <c r="C80" s="12"/>
      <c r="D80" s="530"/>
      <c r="E80" s="423"/>
      <c r="F80" s="424"/>
      <c r="G80" s="57" t="s">
        <v>130</v>
      </c>
      <c r="H80" s="174"/>
      <c r="I80" s="157"/>
      <c r="J80" s="158"/>
      <c r="K80" s="158"/>
      <c r="L80" s="124">
        <f t="shared" si="6"/>
        <v>0</v>
      </c>
      <c r="M80" s="533"/>
      <c r="N80" s="11"/>
      <c r="O80" s="197"/>
      <c r="P80" s="161"/>
      <c r="Q80" s="166"/>
      <c r="R80" s="167"/>
      <c r="S80" s="124">
        <f t="shared" si="7"/>
        <v>0</v>
      </c>
      <c r="T80" s="557"/>
      <c r="V80" s="508"/>
      <c r="W80" s="509"/>
    </row>
    <row r="81" spans="2:23" x14ac:dyDescent="0.35">
      <c r="B81" s="551"/>
      <c r="C81" s="12"/>
      <c r="D81" s="530"/>
      <c r="E81" s="423"/>
      <c r="F81" s="424"/>
      <c r="G81" s="57" t="s">
        <v>131</v>
      </c>
      <c r="H81" s="174"/>
      <c r="I81" s="157"/>
      <c r="J81" s="158"/>
      <c r="K81" s="158"/>
      <c r="L81" s="124">
        <f t="shared" si="6"/>
        <v>0</v>
      </c>
      <c r="M81" s="533"/>
      <c r="N81" s="205"/>
      <c r="O81" s="204"/>
      <c r="P81" s="161"/>
      <c r="Q81" s="166"/>
      <c r="R81" s="167"/>
      <c r="S81" s="124">
        <f t="shared" si="7"/>
        <v>0</v>
      </c>
      <c r="T81" s="557"/>
      <c r="V81" s="508"/>
      <c r="W81" s="509"/>
    </row>
    <row r="82" spans="2:23" x14ac:dyDescent="0.35">
      <c r="B82" s="551"/>
      <c r="C82" s="12"/>
      <c r="D82" s="530"/>
      <c r="E82" s="423"/>
      <c r="F82" s="424"/>
      <c r="G82" s="57" t="s">
        <v>132</v>
      </c>
      <c r="H82" s="174"/>
      <c r="I82" s="157"/>
      <c r="J82" s="158"/>
      <c r="K82" s="158"/>
      <c r="L82" s="124">
        <f t="shared" si="6"/>
        <v>0</v>
      </c>
      <c r="M82" s="533"/>
      <c r="N82" s="205"/>
      <c r="O82" s="204"/>
      <c r="P82" s="161"/>
      <c r="Q82" s="166"/>
      <c r="R82" s="167"/>
      <c r="S82" s="124">
        <f t="shared" si="7"/>
        <v>0</v>
      </c>
      <c r="T82" s="557"/>
      <c r="V82" s="508"/>
      <c r="W82" s="509"/>
    </row>
    <row r="83" spans="2:23" x14ac:dyDescent="0.35">
      <c r="B83" s="551"/>
      <c r="C83" s="12"/>
      <c r="D83" s="530"/>
      <c r="E83" s="423"/>
      <c r="F83" s="424"/>
      <c r="G83" s="57" t="s">
        <v>133</v>
      </c>
      <c r="H83" s="174"/>
      <c r="I83" s="157"/>
      <c r="J83" s="158"/>
      <c r="K83" s="158"/>
      <c r="L83" s="124">
        <f t="shared" si="6"/>
        <v>0</v>
      </c>
      <c r="M83" s="533"/>
      <c r="N83" s="11"/>
      <c r="O83" s="197"/>
      <c r="P83" s="161"/>
      <c r="Q83" s="166"/>
      <c r="R83" s="167"/>
      <c r="S83" s="124">
        <f t="shared" si="7"/>
        <v>0</v>
      </c>
      <c r="T83" s="557"/>
      <c r="V83" s="508"/>
      <c r="W83" s="509"/>
    </row>
    <row r="84" spans="2:23" x14ac:dyDescent="0.35">
      <c r="B84" s="551"/>
      <c r="C84" s="12"/>
      <c r="D84" s="530"/>
      <c r="E84" s="423"/>
      <c r="F84" s="385" t="s">
        <v>134</v>
      </c>
      <c r="G84" s="385"/>
      <c r="H84" s="174"/>
      <c r="I84" s="157"/>
      <c r="J84" s="158"/>
      <c r="K84" s="158"/>
      <c r="L84" s="124">
        <f t="shared" si="6"/>
        <v>0</v>
      </c>
      <c r="M84" s="533"/>
      <c r="N84" s="11"/>
      <c r="O84" s="197"/>
      <c r="P84" s="161"/>
      <c r="Q84" s="166"/>
      <c r="R84" s="167"/>
      <c r="S84" s="124">
        <f t="shared" si="7"/>
        <v>0</v>
      </c>
      <c r="T84" s="557"/>
      <c r="V84" s="508"/>
      <c r="W84" s="509"/>
    </row>
    <row r="85" spans="2:23" x14ac:dyDescent="0.35">
      <c r="B85" s="551"/>
      <c r="C85" s="12"/>
      <c r="D85" s="530"/>
      <c r="E85" s="423"/>
      <c r="F85" s="385" t="s">
        <v>164</v>
      </c>
      <c r="G85" s="385"/>
      <c r="H85" s="175"/>
      <c r="I85" s="159"/>
      <c r="J85" s="160"/>
      <c r="K85" s="160"/>
      <c r="L85" s="56">
        <f t="shared" si="4"/>
        <v>0</v>
      </c>
      <c r="M85" s="533"/>
      <c r="N85" s="205"/>
      <c r="O85" s="204"/>
      <c r="P85" s="161"/>
      <c r="Q85" s="168"/>
      <c r="R85" s="169"/>
      <c r="S85" s="119">
        <f t="shared" si="5"/>
        <v>0</v>
      </c>
      <c r="T85" s="557"/>
      <c r="V85" s="510"/>
      <c r="W85" s="371"/>
    </row>
    <row r="86" spans="2:23" x14ac:dyDescent="0.35">
      <c r="B86" s="551"/>
      <c r="C86" s="12"/>
      <c r="D86" s="530"/>
      <c r="E86" s="423"/>
      <c r="F86" s="385" t="s">
        <v>165</v>
      </c>
      <c r="G86" s="385"/>
      <c r="H86" s="172"/>
      <c r="I86" s="146"/>
      <c r="J86" s="147"/>
      <c r="K86" s="147"/>
      <c r="L86" s="56">
        <f t="shared" si="4"/>
        <v>0</v>
      </c>
      <c r="M86" s="533"/>
      <c r="N86" s="11"/>
      <c r="O86" s="197"/>
      <c r="P86" s="161"/>
      <c r="Q86" s="162"/>
      <c r="R86" s="163"/>
      <c r="S86" s="119">
        <f t="shared" si="5"/>
        <v>0</v>
      </c>
      <c r="T86" s="557"/>
      <c r="V86" s="510"/>
      <c r="W86" s="371"/>
    </row>
    <row r="87" spans="2:23" ht="15" thickBot="1" x14ac:dyDescent="0.4">
      <c r="B87" s="551"/>
      <c r="C87" s="12"/>
      <c r="D87" s="530"/>
      <c r="E87" s="423"/>
      <c r="F87" s="385" t="s">
        <v>166</v>
      </c>
      <c r="G87" s="385"/>
      <c r="H87" s="172"/>
      <c r="I87" s="146"/>
      <c r="J87" s="147"/>
      <c r="K87" s="147"/>
      <c r="L87" s="56">
        <f t="shared" si="4"/>
        <v>0</v>
      </c>
      <c r="M87" s="533"/>
      <c r="N87" s="11"/>
      <c r="O87" s="197"/>
      <c r="P87" s="177"/>
      <c r="Q87" s="162"/>
      <c r="R87" s="163"/>
      <c r="S87" s="119">
        <f t="shared" si="5"/>
        <v>0</v>
      </c>
      <c r="T87" s="557"/>
      <c r="V87" s="511"/>
      <c r="W87" s="512"/>
    </row>
    <row r="88" spans="2:23" x14ac:dyDescent="0.35">
      <c r="B88" s="551"/>
      <c r="C88" s="12"/>
      <c r="D88" s="530"/>
      <c r="E88" s="392" t="s">
        <v>167</v>
      </c>
      <c r="F88" s="392"/>
      <c r="G88" s="392"/>
      <c r="H88" s="22"/>
      <c r="I88" s="538">
        <v>2000</v>
      </c>
      <c r="J88" s="538"/>
      <c r="K88" s="538"/>
      <c r="L88" s="538"/>
      <c r="M88" s="538"/>
      <c r="N88" s="199"/>
      <c r="O88" s="200"/>
      <c r="P88" s="550">
        <v>4000</v>
      </c>
      <c r="Q88" s="550"/>
      <c r="R88" s="550"/>
      <c r="S88" s="550"/>
      <c r="T88" s="550"/>
      <c r="V88" s="513"/>
      <c r="W88" s="513"/>
    </row>
    <row r="89" spans="2:23" ht="16" x14ac:dyDescent="0.35">
      <c r="B89" s="551"/>
      <c r="C89" s="12"/>
      <c r="D89" s="530"/>
      <c r="E89" s="540" t="s">
        <v>168</v>
      </c>
      <c r="F89" s="540"/>
      <c r="G89" s="540"/>
      <c r="H89" s="55"/>
      <c r="I89" s="541"/>
      <c r="J89" s="541"/>
      <c r="K89" s="50"/>
      <c r="L89" s="53">
        <f>SUM(L71:L87)</f>
        <v>0</v>
      </c>
      <c r="M89" s="542"/>
      <c r="N89" s="11"/>
      <c r="O89" s="201"/>
      <c r="P89" s="548" t="s">
        <v>169</v>
      </c>
      <c r="Q89" s="548"/>
      <c r="R89" s="118"/>
      <c r="S89" s="117">
        <f>SUM(S71:S87)</f>
        <v>0</v>
      </c>
      <c r="T89" s="546"/>
      <c r="V89" s="513"/>
      <c r="W89" s="513"/>
    </row>
    <row r="90" spans="2:23" ht="16" x14ac:dyDescent="0.35">
      <c r="B90" s="551"/>
      <c r="C90" s="12"/>
      <c r="D90" s="530"/>
      <c r="E90" s="540" t="s">
        <v>178</v>
      </c>
      <c r="F90" s="540"/>
      <c r="G90" s="540"/>
      <c r="H90" s="55"/>
      <c r="I90" s="403"/>
      <c r="J90" s="403"/>
      <c r="K90" s="54"/>
      <c r="L90" s="53">
        <f>SUM(0.5*L89)</f>
        <v>0</v>
      </c>
      <c r="M90" s="542"/>
      <c r="N90" s="11"/>
      <c r="O90" s="201"/>
      <c r="P90" s="548" t="s">
        <v>178</v>
      </c>
      <c r="Q90" s="548"/>
      <c r="R90" s="118"/>
      <c r="S90" s="117">
        <f>SUM(S89*0.5)</f>
        <v>0</v>
      </c>
      <c r="T90" s="546"/>
      <c r="V90" s="514"/>
      <c r="W90" s="514"/>
    </row>
    <row r="91" spans="2:23" x14ac:dyDescent="0.35">
      <c r="B91" s="551"/>
      <c r="C91" s="12"/>
      <c r="D91" s="530"/>
      <c r="E91" s="549" t="s">
        <v>171</v>
      </c>
      <c r="F91" s="549"/>
      <c r="G91" s="549"/>
      <c r="H91" s="51"/>
      <c r="I91" s="541"/>
      <c r="J91" s="541"/>
      <c r="K91" s="50"/>
      <c r="L91" s="49" t="e">
        <f>SUM(G62-M71)</f>
        <v>#VALUE!</v>
      </c>
      <c r="M91" s="542"/>
      <c r="N91" s="11"/>
      <c r="O91" s="202"/>
      <c r="P91" s="552" t="s">
        <v>172</v>
      </c>
      <c r="Q91" s="552"/>
      <c r="R91" s="116"/>
      <c r="S91" s="115" t="e">
        <f>SUM(G62-T71)</f>
        <v>#VALUE!</v>
      </c>
      <c r="T91" s="546"/>
    </row>
    <row r="92" spans="2:23" ht="15" thickBot="1" x14ac:dyDescent="0.4">
      <c r="B92" s="551"/>
      <c r="C92" s="12"/>
      <c r="D92" s="564"/>
      <c r="E92" s="553" t="s">
        <v>173</v>
      </c>
      <c r="F92" s="553"/>
      <c r="G92" s="553"/>
      <c r="H92" s="192"/>
      <c r="I92" s="536"/>
      <c r="J92" s="536"/>
      <c r="K92" s="46"/>
      <c r="L92" s="45">
        <f>SUM(L89-M71)</f>
        <v>0</v>
      </c>
      <c r="M92" s="562"/>
      <c r="N92" s="11"/>
      <c r="O92" s="203"/>
      <c r="P92" s="554" t="s">
        <v>173</v>
      </c>
      <c r="Q92" s="554"/>
      <c r="R92" s="123"/>
      <c r="S92" s="122">
        <f>SUM(S89-T71)</f>
        <v>0</v>
      </c>
      <c r="T92" s="547"/>
    </row>
    <row r="93" spans="2:23" x14ac:dyDescent="0.35">
      <c r="B93" s="551"/>
      <c r="C93" s="12"/>
      <c r="D93" s="193"/>
      <c r="E93" s="11"/>
      <c r="F93" s="11"/>
      <c r="G93" s="11"/>
      <c r="H93" s="193"/>
      <c r="I93" s="11"/>
      <c r="J93" s="11"/>
      <c r="K93" s="11"/>
      <c r="L93" s="11"/>
      <c r="M93" s="11"/>
      <c r="N93" s="11"/>
      <c r="O93" s="193"/>
      <c r="P93" s="11"/>
      <c r="Q93" s="11"/>
      <c r="R93" s="11"/>
      <c r="S93" s="11"/>
      <c r="T93" s="11"/>
    </row>
    <row r="94" spans="2:23" ht="15" thickBot="1" x14ac:dyDescent="0.4">
      <c r="B94" s="551"/>
      <c r="C94" s="12"/>
      <c r="D94" s="11"/>
      <c r="E94" s="11"/>
      <c r="F94" s="11"/>
      <c r="G94" s="11"/>
      <c r="H94" s="11"/>
      <c r="I94" s="11"/>
      <c r="J94" s="11"/>
      <c r="K94" s="11"/>
      <c r="L94" s="11"/>
      <c r="M94" s="11"/>
      <c r="N94" s="11"/>
      <c r="O94" s="11"/>
      <c r="P94" s="11"/>
      <c r="Q94" s="11"/>
      <c r="R94" s="11"/>
      <c r="S94" s="11"/>
      <c r="T94" s="11"/>
    </row>
    <row r="95" spans="2:23" ht="15" thickBot="1" x14ac:dyDescent="0.4">
      <c r="B95" s="551"/>
      <c r="D95" s="558" t="s">
        <v>174</v>
      </c>
      <c r="E95" s="458" t="s">
        <v>202</v>
      </c>
      <c r="F95" s="458"/>
      <c r="G95" s="475" t="s">
        <v>198</v>
      </c>
      <c r="H95" s="475"/>
      <c r="I95" s="475"/>
      <c r="J95" s="475"/>
      <c r="K95" s="475"/>
      <c r="L95" s="476"/>
    </row>
    <row r="96" spans="2:23" ht="15" thickBot="1" x14ac:dyDescent="0.4">
      <c r="B96" s="551"/>
      <c r="D96" s="559"/>
      <c r="E96" s="501"/>
      <c r="F96" s="501"/>
      <c r="G96" s="477"/>
      <c r="H96" s="477"/>
      <c r="I96" s="477"/>
      <c r="J96" s="477"/>
      <c r="K96" s="477"/>
      <c r="L96" s="478"/>
    </row>
    <row r="97" spans="2:12" ht="15" thickBot="1" x14ac:dyDescent="0.4">
      <c r="B97" s="551"/>
      <c r="D97" s="559"/>
      <c r="E97" s="561"/>
      <c r="F97" s="561"/>
      <c r="G97" s="499"/>
      <c r="H97" s="499"/>
      <c r="I97" s="499"/>
      <c r="J97" s="499"/>
      <c r="K97" s="499"/>
      <c r="L97" s="500"/>
    </row>
    <row r="98" spans="2:12" ht="15" thickBot="1" x14ac:dyDescent="0.4">
      <c r="B98" s="551"/>
      <c r="D98" s="559"/>
      <c r="E98" s="501"/>
      <c r="F98" s="501"/>
      <c r="G98" s="499"/>
      <c r="H98" s="499"/>
      <c r="I98" s="499"/>
      <c r="J98" s="499"/>
      <c r="K98" s="499"/>
      <c r="L98" s="500"/>
    </row>
    <row r="99" spans="2:12" ht="15" thickBot="1" x14ac:dyDescent="0.4">
      <c r="B99" s="551"/>
      <c r="D99" s="559"/>
      <c r="E99" s="501"/>
      <c r="F99" s="501"/>
      <c r="G99" s="499"/>
      <c r="H99" s="499"/>
      <c r="I99" s="499"/>
      <c r="J99" s="499"/>
      <c r="K99" s="499"/>
      <c r="L99" s="500"/>
    </row>
    <row r="100" spans="2:12" ht="15" thickBot="1" x14ac:dyDescent="0.4">
      <c r="B100" s="551"/>
      <c r="D100" s="559"/>
      <c r="E100" s="501"/>
      <c r="F100" s="501"/>
      <c r="G100" s="499"/>
      <c r="H100" s="499"/>
      <c r="I100" s="499"/>
      <c r="J100" s="499"/>
      <c r="K100" s="499"/>
      <c r="L100" s="500"/>
    </row>
    <row r="101" spans="2:12" ht="15" thickBot="1" x14ac:dyDescent="0.4">
      <c r="B101" s="551"/>
      <c r="D101" s="560"/>
      <c r="E101" s="505"/>
      <c r="F101" s="505"/>
      <c r="G101" s="506"/>
      <c r="H101" s="506"/>
      <c r="I101" s="506"/>
      <c r="J101" s="506"/>
      <c r="K101" s="506"/>
      <c r="L101" s="507"/>
    </row>
    <row r="102" spans="2:12" x14ac:dyDescent="0.35">
      <c r="B102" s="551"/>
    </row>
    <row r="103" spans="2:12" x14ac:dyDescent="0.35">
      <c r="B103" s="551"/>
    </row>
    <row r="104" spans="2:12" x14ac:dyDescent="0.35">
      <c r="B104" s="220"/>
    </row>
  </sheetData>
  <sheetProtection algorithmName="SHA-512" hashValue="B3K/Y4d91NLsuRR+7LIPaYKd2P98oxFldx2SH6nyjLgTeMSUDQkpp0lKwkb8xObvE1U2r4z29PB5SH1XYFRV9Q==" saltValue="m/GxvPkQqocrGhlSHa79ig==" spinCount="100000" sheet="1" objects="1" scenarios="1"/>
  <mergeCells count="162">
    <mergeCell ref="I20:S20"/>
    <mergeCell ref="I66:S66"/>
    <mergeCell ref="H16:I16"/>
    <mergeCell ref="H62:I62"/>
    <mergeCell ref="B23:B55"/>
    <mergeCell ref="D62:F62"/>
    <mergeCell ref="D63:F63"/>
    <mergeCell ref="D64:F64"/>
    <mergeCell ref="D65:F65"/>
    <mergeCell ref="G53:L53"/>
    <mergeCell ref="P44:Q44"/>
    <mergeCell ref="E45:G45"/>
    <mergeCell ref="I45:J45"/>
    <mergeCell ref="P45:Q45"/>
    <mergeCell ref="E46:G46"/>
    <mergeCell ref="L64:P64"/>
    <mergeCell ref="E49:F49"/>
    <mergeCell ref="G49:L49"/>
    <mergeCell ref="E50:F50"/>
    <mergeCell ref="G50:L50"/>
    <mergeCell ref="E51:F51"/>
    <mergeCell ref="G51:L51"/>
    <mergeCell ref="E52:F52"/>
    <mergeCell ref="E53:F53"/>
    <mergeCell ref="B69:B103"/>
    <mergeCell ref="P91:Q91"/>
    <mergeCell ref="E92:G92"/>
    <mergeCell ref="I92:J92"/>
    <mergeCell ref="P92:Q92"/>
    <mergeCell ref="P89:Q89"/>
    <mergeCell ref="F73:G73"/>
    <mergeCell ref="F74:G74"/>
    <mergeCell ref="F75:G75"/>
    <mergeCell ref="H69:M69"/>
    <mergeCell ref="O69:T69"/>
    <mergeCell ref="T71:T87"/>
    <mergeCell ref="D95:D101"/>
    <mergeCell ref="E95:F95"/>
    <mergeCell ref="G95:L95"/>
    <mergeCell ref="E96:F96"/>
    <mergeCell ref="G96:L96"/>
    <mergeCell ref="E97:F97"/>
    <mergeCell ref="E89:G89"/>
    <mergeCell ref="I89:J89"/>
    <mergeCell ref="M89:M92"/>
    <mergeCell ref="D70:D92"/>
    <mergeCell ref="F70:G70"/>
    <mergeCell ref="E71:E75"/>
    <mergeCell ref="F71:G71"/>
    <mergeCell ref="F72:G72"/>
    <mergeCell ref="G97:L97"/>
    <mergeCell ref="E98:F98"/>
    <mergeCell ref="G98:L98"/>
    <mergeCell ref="E101:F101"/>
    <mergeCell ref="G101:L101"/>
    <mergeCell ref="T89:T92"/>
    <mergeCell ref="E90:G90"/>
    <mergeCell ref="I90:J90"/>
    <mergeCell ref="P90:Q90"/>
    <mergeCell ref="E91:G91"/>
    <mergeCell ref="I91:J91"/>
    <mergeCell ref="F84:G84"/>
    <mergeCell ref="F85:G85"/>
    <mergeCell ref="F86:G86"/>
    <mergeCell ref="F87:G87"/>
    <mergeCell ref="E88:G88"/>
    <mergeCell ref="I88:M88"/>
    <mergeCell ref="P88:T88"/>
    <mergeCell ref="E76:E87"/>
    <mergeCell ref="F76:F83"/>
    <mergeCell ref="M71:M87"/>
    <mergeCell ref="E99:F99"/>
    <mergeCell ref="E25:E29"/>
    <mergeCell ref="F25:G25"/>
    <mergeCell ref="M25:M41"/>
    <mergeCell ref="T25:T41"/>
    <mergeCell ref="E30:E41"/>
    <mergeCell ref="F30:F37"/>
    <mergeCell ref="H23:M23"/>
    <mergeCell ref="F38:G38"/>
    <mergeCell ref="G52:L52"/>
    <mergeCell ref="I46:J46"/>
    <mergeCell ref="P46:Q46"/>
    <mergeCell ref="E42:G42"/>
    <mergeCell ref="I42:M42"/>
    <mergeCell ref="P42:T42"/>
    <mergeCell ref="E43:G43"/>
    <mergeCell ref="I43:J43"/>
    <mergeCell ref="M43:M46"/>
    <mergeCell ref="P43:Q43"/>
    <mergeCell ref="T43:T46"/>
    <mergeCell ref="E44:G44"/>
    <mergeCell ref="I44:J44"/>
    <mergeCell ref="V84:W84"/>
    <mergeCell ref="V85:W85"/>
    <mergeCell ref="D2:G2"/>
    <mergeCell ref="D4:F4"/>
    <mergeCell ref="L4:O5"/>
    <mergeCell ref="D6:F6"/>
    <mergeCell ref="N6:O6"/>
    <mergeCell ref="D7:F7"/>
    <mergeCell ref="D8:F8"/>
    <mergeCell ref="D9:F9"/>
    <mergeCell ref="D16:F16"/>
    <mergeCell ref="D17:F17"/>
    <mergeCell ref="F26:G26"/>
    <mergeCell ref="F27:G27"/>
    <mergeCell ref="F28:G28"/>
    <mergeCell ref="F29:G29"/>
    <mergeCell ref="D18:F18"/>
    <mergeCell ref="D19:F19"/>
    <mergeCell ref="F39:G39"/>
    <mergeCell ref="F40:G40"/>
    <mergeCell ref="F41:G41"/>
    <mergeCell ref="O23:T23"/>
    <mergeCell ref="D24:D46"/>
    <mergeCell ref="F24:G24"/>
    <mergeCell ref="V77:W77"/>
    <mergeCell ref="V78:W78"/>
    <mergeCell ref="V79:W79"/>
    <mergeCell ref="V80:W80"/>
    <mergeCell ref="V81:W81"/>
    <mergeCell ref="V82:W82"/>
    <mergeCell ref="V83:W83"/>
    <mergeCell ref="V70:W70"/>
    <mergeCell ref="V71:W71"/>
    <mergeCell ref="V72:W72"/>
    <mergeCell ref="V73:W73"/>
    <mergeCell ref="V74:W74"/>
    <mergeCell ref="V24:W24"/>
    <mergeCell ref="V25:W25"/>
    <mergeCell ref="V26:W26"/>
    <mergeCell ref="V27:W27"/>
    <mergeCell ref="V28:W28"/>
    <mergeCell ref="V29:W29"/>
    <mergeCell ref="V30:W30"/>
    <mergeCell ref="V31:W31"/>
    <mergeCell ref="V32:W32"/>
    <mergeCell ref="G99:L99"/>
    <mergeCell ref="E100:F100"/>
    <mergeCell ref="G100:L100"/>
    <mergeCell ref="D49:D55"/>
    <mergeCell ref="E54:F54"/>
    <mergeCell ref="G54:L54"/>
    <mergeCell ref="E55:F55"/>
    <mergeCell ref="G55:L55"/>
    <mergeCell ref="V33:W33"/>
    <mergeCell ref="V34:W34"/>
    <mergeCell ref="V35:W35"/>
    <mergeCell ref="V36:W36"/>
    <mergeCell ref="V37:W37"/>
    <mergeCell ref="V38:W38"/>
    <mergeCell ref="V39:W39"/>
    <mergeCell ref="V40:W40"/>
    <mergeCell ref="V41:W41"/>
    <mergeCell ref="V86:W86"/>
    <mergeCell ref="V87:W87"/>
    <mergeCell ref="V88:W88"/>
    <mergeCell ref="V89:W89"/>
    <mergeCell ref="V75:W75"/>
    <mergeCell ref="V90:W90"/>
    <mergeCell ref="V76:W76"/>
  </mergeCells>
  <conditionalFormatting sqref="E50:L55">
    <cfRule type="expression" dxfId="33" priority="1">
      <formula>$G$9="Less than 80% AMI"</formula>
    </cfRule>
  </conditionalFormatting>
  <conditionalFormatting sqref="E96:L101">
    <cfRule type="expression" dxfId="32" priority="11">
      <formula>$G$9="Less than 80% AMI"</formula>
    </cfRule>
  </conditionalFormatting>
  <conditionalFormatting sqref="G16">
    <cfRule type="cellIs" dxfId="31" priority="53" operator="greaterThan">
      <formula>0</formula>
    </cfRule>
  </conditionalFormatting>
  <conditionalFormatting sqref="G62">
    <cfRule type="cellIs" dxfId="30" priority="14" operator="greaterThan">
      <formula>0</formula>
    </cfRule>
  </conditionalFormatting>
  <conditionalFormatting sqref="G63">
    <cfRule type="cellIs" dxfId="29" priority="13" operator="greaterThan">
      <formula>0</formula>
    </cfRule>
  </conditionalFormatting>
  <conditionalFormatting sqref="G17:H17">
    <cfRule type="cellIs" dxfId="28" priority="52" operator="greaterThan">
      <formula>0</formula>
    </cfRule>
  </conditionalFormatting>
  <conditionalFormatting sqref="G19:H20 G65:G67">
    <cfRule type="cellIs" dxfId="27" priority="51" operator="greaterThan">
      <formula>0</formula>
    </cfRule>
  </conditionalFormatting>
  <conditionalFormatting sqref="H25:K41">
    <cfRule type="expression" dxfId="26" priority="5">
      <formula>$G$8="35% or Greater Energy Savings"</formula>
    </cfRule>
    <cfRule type="expression" dxfId="25" priority="20">
      <formula>$G$9="Greater than 80% AMI"</formula>
    </cfRule>
  </conditionalFormatting>
  <conditionalFormatting sqref="H71:K87">
    <cfRule type="expression" dxfId="24" priority="6">
      <formula>$G$8="35% or Greater Energy Savings"</formula>
    </cfRule>
    <cfRule type="expression" dxfId="23" priority="7">
      <formula>$G$9="Less than 80% AMI"</formula>
    </cfRule>
  </conditionalFormatting>
  <conditionalFormatting sqref="I45">
    <cfRule type="cellIs" dxfId="22" priority="55" operator="greaterThan">
      <formula>10000</formula>
    </cfRule>
  </conditionalFormatting>
  <conditionalFormatting sqref="I91">
    <cfRule type="cellIs" dxfId="21" priority="34" operator="greaterThan">
      <formula>10000</formula>
    </cfRule>
  </conditionalFormatting>
  <conditionalFormatting sqref="L45">
    <cfRule type="cellIs" dxfId="20" priority="50" operator="greaterThan">
      <formula>0</formula>
    </cfRule>
  </conditionalFormatting>
  <conditionalFormatting sqref="L46">
    <cfRule type="cellIs" dxfId="19" priority="49" operator="greaterThan">
      <formula>0</formula>
    </cfRule>
  </conditionalFormatting>
  <conditionalFormatting sqref="L91">
    <cfRule type="cellIs" dxfId="18" priority="32" operator="greaterThan">
      <formula>0</formula>
    </cfRule>
  </conditionalFormatting>
  <conditionalFormatting sqref="L92">
    <cfRule type="cellIs" dxfId="17" priority="31" operator="greaterThan">
      <formula>0</formula>
    </cfRule>
  </conditionalFormatting>
  <conditionalFormatting sqref="M25:M41">
    <cfRule type="cellIs" dxfId="16" priority="54" operator="greaterThan">
      <formula>0</formula>
    </cfRule>
  </conditionalFormatting>
  <conditionalFormatting sqref="M71:M87">
    <cfRule type="cellIs" dxfId="15" priority="33" operator="greaterThan">
      <formula>0</formula>
    </cfRule>
  </conditionalFormatting>
  <conditionalFormatting sqref="N6:O6 R6">
    <cfRule type="cellIs" dxfId="14" priority="60" operator="greaterThan">
      <formula>0</formula>
    </cfRule>
  </conditionalFormatting>
  <conditionalFormatting sqref="O25:R41">
    <cfRule type="expression" dxfId="13" priority="18">
      <formula>$G$9="Greater than 80% AMI"</formula>
    </cfRule>
    <cfRule type="expression" dxfId="12" priority="4">
      <formula>$G$8="20-34% Energy Savings"</formula>
    </cfRule>
  </conditionalFormatting>
  <conditionalFormatting sqref="O71:R87">
    <cfRule type="expression" dxfId="11" priority="3">
      <formula>$G$8="20-34% Energy Savings"</formula>
    </cfRule>
    <cfRule type="expression" dxfId="10" priority="8">
      <formula>$G$9="Less than 80% AMI"</formula>
    </cfRule>
  </conditionalFormatting>
  <conditionalFormatting sqref="P25:R30 P39:R41 P71:R76 P85:R87">
    <cfRule type="expression" dxfId="9" priority="41">
      <formula>$G$8="20-34% Energy Savings"</formula>
    </cfRule>
    <cfRule type="expression" dxfId="8" priority="44">
      <formula>$G$65="20-34% Energy Savings"</formula>
    </cfRule>
    <cfRule type="expression" dxfId="7" priority="45">
      <formula>IF($G$65="20-34% Energy Savings",0)</formula>
    </cfRule>
  </conditionalFormatting>
  <conditionalFormatting sqref="S45">
    <cfRule type="cellIs" dxfId="6" priority="47" operator="greaterThan">
      <formula>0</formula>
    </cfRule>
  </conditionalFormatting>
  <conditionalFormatting sqref="S46">
    <cfRule type="cellIs" dxfId="5" priority="46" operator="greaterThan">
      <formula>0</formula>
    </cfRule>
  </conditionalFormatting>
  <conditionalFormatting sqref="S91">
    <cfRule type="cellIs" dxfId="4" priority="29" operator="greaterThan">
      <formula>0</formula>
    </cfRule>
  </conditionalFormatting>
  <conditionalFormatting sqref="S92">
    <cfRule type="cellIs" dxfId="3" priority="28" operator="greaterThan">
      <formula>0</formula>
    </cfRule>
  </conditionalFormatting>
  <conditionalFormatting sqref="T25:T41">
    <cfRule type="cellIs" dxfId="2" priority="48" operator="greaterThan">
      <formula>0</formula>
    </cfRule>
  </conditionalFormatting>
  <conditionalFormatting sqref="T71:T87">
    <cfRule type="cellIs" dxfId="1" priority="30" operator="greaterThan">
      <formula>0</formula>
    </cfRule>
  </conditionalFormatting>
  <conditionalFormatting sqref="V90">
    <cfRule type="cellIs" dxfId="0" priority="2" operator="greaterThan">
      <formula>0</formula>
    </cfRule>
  </conditionalFormatting>
  <dataValidations count="5">
    <dataValidation type="list" allowBlank="1" showInputMessage="1" showErrorMessage="1" sqref="H25:H30 O85:O87 O25:O30 O39:O41 H85:H87 H71:H76 O71:O76 H39:H41" xr:uid="{3C555EF0-3CC5-4F96-BA84-6FE8F14D4191}">
      <formula1>"In-Unit,Central Space"</formula1>
    </dataValidation>
    <dataValidation type="list" allowBlank="1" showInputMessage="1" showErrorMessage="1" sqref="R71:R87 K25:K41 R25:R41 K71:K87" xr:uid="{DF063C1C-778B-4AE1-A4E7-57FB29B20093}">
      <formula1>"1,2,3,4+,Combination"</formula1>
    </dataValidation>
    <dataValidation type="list" allowBlank="1" showInputMessage="1" showErrorMessage="1" sqref="G9" xr:uid="{0A8CEBF4-DE77-47A5-8EBA-3D61ACA18804}">
      <formula1>"Less than 80% AMI,Greater than 80% AMI"</formula1>
    </dataValidation>
    <dataValidation type="list" allowBlank="1" showInputMessage="1" showErrorMessage="1" sqref="G8" xr:uid="{1EA7F611-7BEA-457E-8959-E82D0558B747}">
      <formula1>"20-34% Energy Savings, 35% or Greater Energy Savings"</formula1>
    </dataValidation>
    <dataValidation type="list" allowBlank="1" showInputMessage="1" showErrorMessage="1" sqref="E96:F101 E50:F55" xr:uid="{F59EE580-33EA-4787-8564-C48CB15E1208}">
      <formula1>"Water Heater,Space Heating and Cooling,Stove Cooktop Range or Oven, Clothes Dryer, Insulation/Air Sealing/Ventilation, Other"</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EB21FB241E494EB8F2B012EDEAE341" ma:contentTypeVersion="18" ma:contentTypeDescription="Create a new document." ma:contentTypeScope="" ma:versionID="57f627ed8954005ed95e11d16fbd01a2">
  <xsd:schema xmlns:xsd="http://www.w3.org/2001/XMLSchema" xmlns:xs="http://www.w3.org/2001/XMLSchema" xmlns:p="http://schemas.microsoft.com/office/2006/metadata/properties" xmlns:ns1="http://schemas.microsoft.com/sharepoint/v3" xmlns:ns2="68134017-b454-48af-b25f-cb889d2956d5" xmlns:ns3="a83f412d-0608-4861-a221-9860de312f43" xmlns:ns4="http://schemas.microsoft.com/sharepoint/v3/fields" targetNamespace="http://schemas.microsoft.com/office/2006/metadata/properties" ma:root="true" ma:fieldsID="1f2af54765b311877fcc1c04ab2dc5f5" ns1:_="" ns2:_="" ns3:_="" ns4:_="">
    <xsd:import namespace="http://schemas.microsoft.com/sharepoint/v3"/>
    <xsd:import namespace="68134017-b454-48af-b25f-cb889d2956d5"/>
    <xsd:import namespace="a83f412d-0608-4861-a221-9860de312f43"/>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4:_DCDate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134017-b454-48af-b25f-cb889d295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f412d-0608-4861-a221-9860de312f4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346dadd-8789-4c40-a17e-4e87fa67e290}" ma:internalName="TaxCatchAll" ma:showField="CatchAllData" ma:web="a83f412d-0608-4861-a221-9860de312f4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25" nillable="true" ma:displayName="Date Created" ma:description="The date on which this resource was created" ma:format="DateTime" ma:internalName="_DCDateCreat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3f412d-0608-4861-a221-9860de312f43" xsi:nil="true"/>
    <lcf76f155ced4ddcb4097134ff3c332f xmlns="68134017-b454-48af-b25f-cb889d2956d5">
      <Terms xmlns="http://schemas.microsoft.com/office/infopath/2007/PartnerControls"/>
    </lcf76f155ced4ddcb4097134ff3c332f>
    <_DCDateCreated xmlns="http://schemas.microsoft.com/sharepoint/v3/fields" xsi:nil="true"/>
  </documentManagement>
</p:properties>
</file>

<file path=customXml/itemProps1.xml><?xml version="1.0" encoding="utf-8"?>
<ds:datastoreItem xmlns:ds="http://schemas.openxmlformats.org/officeDocument/2006/customXml" ds:itemID="{11ECCFAE-CFBC-4F64-836A-A29A5F5B1B14}">
  <ds:schemaRefs>
    <ds:schemaRef ds:uri="http://schemas.microsoft.com/sharepoint/v3/contenttype/forms"/>
  </ds:schemaRefs>
</ds:datastoreItem>
</file>

<file path=customXml/itemProps2.xml><?xml version="1.0" encoding="utf-8"?>
<ds:datastoreItem xmlns:ds="http://schemas.openxmlformats.org/officeDocument/2006/customXml" ds:itemID="{EF88820F-C999-4532-84B9-4AF372C62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134017-b454-48af-b25f-cb889d2956d5"/>
    <ds:schemaRef ds:uri="a83f412d-0608-4861-a221-9860de312f4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445BF-F655-4679-AE45-D0B3925A9579}">
  <ds:schemaRefs>
    <ds:schemaRef ds:uri="http://schemas.microsoft.com/office/2006/documentManagement/types"/>
    <ds:schemaRef ds:uri="http://schemas.microsoft.com/office/infopath/2007/PartnerControls"/>
    <ds:schemaRef ds:uri="http://www.w3.org/XML/1998/namespace"/>
    <ds:schemaRef ds:uri="a83f412d-0608-4861-a221-9860de312f43"/>
    <ds:schemaRef ds:uri="http://schemas.openxmlformats.org/package/2006/metadata/core-properties"/>
    <ds:schemaRef ds:uri="http://schemas.microsoft.com/sharepoint/v3/fields"/>
    <ds:schemaRef ds:uri="68134017-b454-48af-b25f-cb889d2956d5"/>
    <ds:schemaRef ds:uri="http://purl.org/dc/elements/1.1/"/>
    <ds:schemaRef ds:uri="http://schemas.microsoft.com/sharepoint/v3"/>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Building Info</vt:lpstr>
      <vt:lpstr>CALC- New Construction (HEAR) </vt:lpstr>
      <vt:lpstr>CALC-Existing Structure (HEAR)</vt:lpstr>
      <vt:lpstr>CALC- Existing Structure (HER)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Emilia Tripodi</dc:creator>
  <cp:keywords/>
  <dc:description/>
  <cp:lastModifiedBy>Anita Wilson</cp:lastModifiedBy>
  <cp:revision/>
  <dcterms:created xsi:type="dcterms:W3CDTF">2025-05-05T21:19:28Z</dcterms:created>
  <dcterms:modified xsi:type="dcterms:W3CDTF">2025-10-14T18:08:15Z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0x0101009AEB21FB241E494EB8F2B012EDEAE341</vt:lpwstr>
  </property>
  <property fmtid="{D5CDD505-2E9C-101B-9397-08002B2CF9AE}" pid="3" name="MediaServiceImageTags">
    <vt:lpwstr/>
  </property>
</Properties>
</file>