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4C8F6061-22EF-49E6-BCDB-B457F0FF796B}" xr6:coauthVersionLast="47" xr6:coauthVersionMax="47" xr10:uidLastSave="{00000000-0000-0000-0000-000000000000}"/>
  <workbookProtection workbookAlgorithmName="SHA-512" workbookHashValue="ro8jJOZum+Ia1h4nNOUtH824MEdOEZdMGml1bA9q4AAYzbFv/qrxaLZK5l36K5yQv1rC5C7tI8tHEflsg3uTzQ==" workbookSaltValue="SMTnfdOb9iscnqOMJpP0yg==" workbookSpinCount="100000" lockStructure="1"/>
  <bookViews>
    <workbookView xWindow="-120" yWindow="-120" windowWidth="29040" windowHeight="15720" firstSheet="1" activeTab="3" xr2:uid="{00000000-000D-0000-FFFF-FFFF00000000}"/>
  </bookViews>
  <sheets>
    <sheet name="Instructions - START HERE" sheetId="7" state="hidden" r:id="rId1"/>
    <sheet name="READ ME" sheetId="10" r:id="rId2"/>
    <sheet name="New Construction " sheetId="11" r:id="rId3"/>
    <sheet name="Existing Structure" sheetId="5" r:id="rId4"/>
  </sheets>
  <definedNames>
    <definedName name="Advances">#REF!</definedName>
    <definedName name="ColumnTitle1">#REF!</definedName>
    <definedName name="Subtotal">#REF!</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 l="1"/>
  <c r="K28" i="5"/>
  <c r="J28" i="5"/>
  <c r="M28" i="5" s="1"/>
  <c r="K19" i="5"/>
  <c r="J19" i="5"/>
  <c r="K18" i="5"/>
  <c r="J18" i="5"/>
  <c r="M18" i="5" s="1"/>
  <c r="K17" i="5"/>
  <c r="J17" i="5"/>
  <c r="M17" i="5" s="1"/>
  <c r="K16" i="5"/>
  <c r="J16" i="5"/>
  <c r="M16" i="5" s="1"/>
  <c r="K15" i="5"/>
  <c r="J15" i="5"/>
  <c r="K14" i="5"/>
  <c r="J14" i="5"/>
  <c r="M14" i="5" s="1"/>
  <c r="M19" i="11"/>
  <c r="L19" i="11"/>
  <c r="K19" i="11"/>
  <c r="J19" i="11"/>
  <c r="H30" i="11"/>
  <c r="K28" i="11"/>
  <c r="J28" i="11"/>
  <c r="M28" i="11" s="1"/>
  <c r="K18" i="11"/>
  <c r="J18" i="11"/>
  <c r="M18" i="11" s="1"/>
  <c r="K17" i="11"/>
  <c r="J17" i="11"/>
  <c r="K16" i="11"/>
  <c r="J16" i="11"/>
  <c r="M16" i="11" s="1"/>
  <c r="K15" i="11"/>
  <c r="J15" i="11"/>
  <c r="K14" i="11"/>
  <c r="J14" i="11"/>
  <c r="M14" i="11" s="1"/>
  <c r="F7" i="11"/>
  <c r="M17" i="11" l="1"/>
  <c r="K29" i="5"/>
  <c r="L18" i="5"/>
  <c r="M15" i="5"/>
  <c r="L15" i="5"/>
  <c r="M19" i="5"/>
  <c r="J31" i="5"/>
  <c r="L16" i="5"/>
  <c r="L19" i="5"/>
  <c r="L14" i="5"/>
  <c r="L17" i="5"/>
  <c r="L28" i="5"/>
  <c r="L17" i="11"/>
  <c r="L14" i="11"/>
  <c r="K29" i="11"/>
  <c r="L18" i="11"/>
  <c r="L15" i="11"/>
  <c r="M15" i="11"/>
  <c r="L16" i="11"/>
  <c r="L28" i="11"/>
  <c r="J31" i="11"/>
  <c r="F38" i="5"/>
  <c r="F7" i="5"/>
  <c r="M33" i="5" l="1"/>
  <c r="L32" i="5"/>
  <c r="L32" i="11"/>
  <c r="F8" i="11" s="1"/>
  <c r="L7" i="11" s="1"/>
  <c r="M33" i="11"/>
  <c r="F10" i="11" s="1"/>
  <c r="N47" i="5"/>
  <c r="N48" i="5"/>
  <c r="N49" i="5"/>
  <c r="N50" i="5"/>
  <c r="N51" i="5"/>
  <c r="N52" i="5"/>
  <c r="N53" i="5"/>
  <c r="N54" i="5"/>
  <c r="N55" i="5"/>
  <c r="N56" i="5"/>
  <c r="N57" i="5"/>
  <c r="N58" i="5"/>
  <c r="N59" i="5"/>
  <c r="N60" i="5"/>
  <c r="N61" i="5"/>
  <c r="N62" i="5"/>
  <c r="N46" i="5"/>
  <c r="I49" i="5"/>
  <c r="I47" i="5"/>
  <c r="I48" i="5"/>
  <c r="I50" i="5"/>
  <c r="I51" i="5"/>
  <c r="I52" i="5"/>
  <c r="I53" i="5"/>
  <c r="I54" i="5"/>
  <c r="I55" i="5"/>
  <c r="I56" i="5"/>
  <c r="I57" i="5"/>
  <c r="I58" i="5"/>
  <c r="I59" i="5"/>
  <c r="I60" i="5"/>
  <c r="I61" i="5"/>
  <c r="I62" i="5"/>
  <c r="I46" i="5"/>
  <c r="F9" i="11" l="1"/>
  <c r="N64" i="5"/>
  <c r="I64" i="5"/>
  <c r="I65" i="5" s="1"/>
  <c r="J46" i="5" s="1"/>
  <c r="I66" i="5" l="1"/>
  <c r="N65" i="5"/>
  <c r="O46" i="5" s="1"/>
  <c r="F39" i="5" s="1"/>
  <c r="I67" i="5"/>
  <c r="F10" i="5"/>
  <c r="F8" i="5"/>
  <c r="L6" i="5" l="1"/>
  <c r="F9" i="5"/>
  <c r="N67" i="5"/>
  <c r="F41" i="5" s="1"/>
  <c r="N66" i="5"/>
  <c r="F40" i="5" l="1"/>
</calcChain>
</file>

<file path=xl/sharedStrings.xml><?xml version="1.0" encoding="utf-8"?>
<sst xmlns="http://schemas.openxmlformats.org/spreadsheetml/2006/main" count="149" uniqueCount="84">
  <si>
    <t>*For a home with existing air conditioning and an existing electric furnace, boiler, or electric baseboard heating to be eligible for a rebate for a heat pump, the heat pump must replace most of the usage for both the air conditioner and the electric furnace, boiler, or electric baseboard heating to provide the primary heating and cooling source for the home. A home may continue to use its pre-existing heating and cooling systems as back-up and/or to provide secondary heating or cooling services to the home.</t>
  </si>
  <si>
    <t>Welcome to the Multifamily Estimated Rebate Calculator</t>
  </si>
  <si>
    <t>This is a tool associated with Georgia's Home Energy Rebates Multifamily Program</t>
  </si>
  <si>
    <r>
      <t xml:space="preserve">The following Multifamily Estimated Rebate Calculator is intended for use by Multifamily Building Representatives for Low-Income Multifamily Buildings. This calculator is intended to provide an </t>
    </r>
    <r>
      <rPr>
        <b/>
        <sz val="12"/>
        <color theme="1" tint="0.24994659260841701"/>
        <rFont val="Aptos"/>
        <family val="2"/>
      </rPr>
      <t>estimate</t>
    </r>
    <r>
      <rPr>
        <sz val="12"/>
        <color theme="1" tint="0.24994659260841701"/>
        <rFont val="Aptos"/>
        <family val="2"/>
      </rPr>
      <t xml:space="preserve"> of the rebate amount that you </t>
    </r>
    <r>
      <rPr>
        <i/>
        <sz val="12"/>
        <color theme="1" tint="0.24994659260841701"/>
        <rFont val="Aptos"/>
        <family val="2"/>
      </rPr>
      <t>may</t>
    </r>
    <r>
      <rPr>
        <sz val="12"/>
        <color theme="1" tint="0.24994659260841701"/>
        <rFont val="Aptos"/>
        <family val="2"/>
      </rPr>
      <t xml:space="preserve"> receive for a Multifamily building. </t>
    </r>
    <r>
      <rPr>
        <b/>
        <u/>
        <sz val="12"/>
        <color theme="1" tint="0.24994659260841701"/>
        <rFont val="Aptos"/>
        <family val="2"/>
      </rPr>
      <t>Note:</t>
    </r>
    <r>
      <rPr>
        <sz val="12"/>
        <color theme="1" tint="0.24994659260841701"/>
        <rFont val="Aptos"/>
        <family val="2"/>
      </rPr>
      <t xml:space="preserve"> This is not a final amount, an eligibility determination and project scope approval must be made by Georgia's Home Energy Rebates Multifamily Program Team.
A</t>
    </r>
    <r>
      <rPr>
        <b/>
        <sz val="12"/>
        <color theme="1" tint="0.24994659260841701"/>
        <rFont val="Aptos"/>
        <family val="2"/>
      </rPr>
      <t xml:space="preserve"> Multifamily Building Representative</t>
    </r>
    <r>
      <rPr>
        <sz val="12"/>
        <color theme="1" tint="0.24994659260841701"/>
        <rFont val="Aptos"/>
        <family val="2"/>
      </rPr>
      <t xml:space="preserve"> is defined as "an eligible entity who is authorized to make decisions on behalf of a building; this may include a Multifamily Building developer, building owner, property manager, or a contractor." Additionally, a </t>
    </r>
    <r>
      <rPr>
        <b/>
        <sz val="12"/>
        <color theme="1" tint="0.24994659260841701"/>
        <rFont val="Aptos"/>
        <family val="2"/>
      </rPr>
      <t>Low-Income Multifamily Building</t>
    </r>
    <r>
      <rPr>
        <sz val="12"/>
        <color theme="1" tint="0.24994659260841701"/>
        <rFont val="Aptos"/>
        <family val="2"/>
      </rPr>
      <t xml:space="preserve"> is defined as a building with at least 50% of households earning incomes less that 80% AMI, OR 50% of units that are income restricted to less than 80% AMI.</t>
    </r>
  </si>
  <si>
    <t xml:space="preserve">Tab </t>
  </si>
  <si>
    <t>Tab Details</t>
  </si>
  <si>
    <t>New Construction</t>
  </si>
  <si>
    <r>
      <t xml:space="preserve">If you are a Builidng Representative with a potential New Construction project, please use the New Construction tab to determine your Estimated Rebate Amount. As a reminder, New Construction projects may only participate in the </t>
    </r>
    <r>
      <rPr>
        <b/>
        <sz val="11"/>
        <color rgb="FF0070C0"/>
        <rFont val="Aptos"/>
        <family val="2"/>
      </rPr>
      <t>Home Electrification and Appliance Rebate Program (HEAR)</t>
    </r>
    <r>
      <rPr>
        <sz val="11"/>
        <color theme="1" tint="0.24994659260841701"/>
        <rFont val="Aptos"/>
        <family val="2"/>
      </rPr>
      <t xml:space="preserve">. </t>
    </r>
  </si>
  <si>
    <t>Existing Structure</t>
  </si>
  <si>
    <r>
      <t xml:space="preserve">If you are a Builidng Representative with a potential Existing Structure project, please use the Existing Structure tab to determine your Estimated Rebate Amount. As a reminder, Existing Structure projects may participate in BOTH the </t>
    </r>
    <r>
      <rPr>
        <b/>
        <sz val="11"/>
        <color rgb="FF0070C0"/>
        <rFont val="Aptos"/>
        <family val="2"/>
      </rPr>
      <t>Home Electrification and Appliance Rebate Program (HEAR)</t>
    </r>
    <r>
      <rPr>
        <sz val="11"/>
        <color rgb="FF0070C0"/>
        <rFont val="Aptos"/>
        <family val="2"/>
      </rPr>
      <t xml:space="preserve"> </t>
    </r>
    <r>
      <rPr>
        <sz val="11"/>
        <rFont val="Aptos"/>
        <family val="2"/>
      </rPr>
      <t xml:space="preserve">and/or the </t>
    </r>
    <r>
      <rPr>
        <b/>
        <sz val="11"/>
        <color rgb="FF00B050"/>
        <rFont val="Aptos"/>
        <family val="2"/>
      </rPr>
      <t>Home Efficiency Rebate Program (HER)</t>
    </r>
    <r>
      <rPr>
        <sz val="11"/>
        <rFont val="Aptos"/>
        <family val="2"/>
      </rPr>
      <t>.</t>
    </r>
  </si>
  <si>
    <t xml:space="preserve">Please note that information should ONLY be entered into tan cells. All other cells are fixed values and/or forumula driven. </t>
  </si>
  <si>
    <t>Please only edit/fill tan cells. All other cells are fixed values or formula-driven.</t>
  </si>
  <si>
    <t>For NEW CONSTRUCTION projects</t>
  </si>
  <si>
    <t xml:space="preserve">Total Estimated Rebate Amount </t>
  </si>
  <si>
    <t>Step 1:</t>
  </si>
  <si>
    <t>1. Total Number of Units in Building:</t>
  </si>
  <si>
    <t>2. Potential Maximum Building-Wide Rebate Amount:</t>
  </si>
  <si>
    <t>New Construction Project Total:</t>
  </si>
  <si>
    <t>3. Estimated Rebate  Amount Total:</t>
  </si>
  <si>
    <t>4. Remaining Rebate Amount Available:</t>
  </si>
  <si>
    <t>5. Predicted Out of Pocket Costs:</t>
  </si>
  <si>
    <t xml:space="preserve">Step 2: </t>
  </si>
  <si>
    <t>Home Electrification and Appliance Rebates (HEAR)</t>
  </si>
  <si>
    <t>Upgrade Type</t>
  </si>
  <si>
    <t>Eligible Measures</t>
  </si>
  <si>
    <r>
      <t xml:space="preserve">Rebate Amount Not to Exceed                                
</t>
    </r>
    <r>
      <rPr>
        <sz val="11"/>
        <rFont val="Aptos"/>
        <family val="2"/>
      </rPr>
      <t>(Per Dwelling Unit)</t>
    </r>
  </si>
  <si>
    <r>
      <t xml:space="preserve">Estimated Cost of Individual Eligible Measure                                 
</t>
    </r>
    <r>
      <rPr>
        <i/>
        <sz val="11"/>
        <rFont val="Aptos"/>
        <family val="2"/>
      </rPr>
      <t>(i.e., cost of 1 Electric Heat Pump Clothes Dryer)</t>
    </r>
  </si>
  <si>
    <t>Number of Units Receiving Eligible Measure</t>
  </si>
  <si>
    <t>Total Cost of Installation</t>
  </si>
  <si>
    <t>Maximum Rebate Amount (Per Measure)</t>
  </si>
  <si>
    <t>Anticipated Rebate Amount (Per Measure)</t>
  </si>
  <si>
    <t>Remaining Out of Pocket Expenses</t>
  </si>
  <si>
    <t>Appliance</t>
  </si>
  <si>
    <t>Electric Heat Pump Water Heater</t>
  </si>
  <si>
    <t>Electric Heat Pump for Space Heating and Cooling</t>
  </si>
  <si>
    <t>Electric Stove, Cooktop, Range, or Oven</t>
  </si>
  <si>
    <t>Electric Heat Pump Clothes Dryer</t>
  </si>
  <si>
    <t>Building Materials</t>
  </si>
  <si>
    <t>Electric Load Service Center (Electrical Panel Upgrade)</t>
  </si>
  <si>
    <t>Insulation/Envelope Improvements</t>
  </si>
  <si>
    <t>Wall Insulation</t>
  </si>
  <si>
    <t>Attic Insulation</t>
  </si>
  <si>
    <t>Duct Insulation</t>
  </si>
  <si>
    <t>Floor Insulation Above Unconditioned Space</t>
  </si>
  <si>
    <t>Floor Insulation Above Conditioned Space</t>
  </si>
  <si>
    <t>Foundation Insulation</t>
  </si>
  <si>
    <t>Air Sealing</t>
  </si>
  <si>
    <t>Duct Sealing</t>
  </si>
  <si>
    <t>Ventilation</t>
  </si>
  <si>
    <t xml:space="preserve">Electric Wiring </t>
  </si>
  <si>
    <t>Maximum Rebate</t>
  </si>
  <si>
    <t>Total Cost of Individial Eligible Measures</t>
  </si>
  <si>
    <t>Adjusted Rebate Amount Total (If Projection Exceeds Maximum Rebate Amount)</t>
  </si>
  <si>
    <t xml:space="preserve">Total Out of Pocket Expenses </t>
  </si>
  <si>
    <t>For EXISTING STRUCTURE Projects</t>
  </si>
  <si>
    <t xml:space="preserve">Step 1: </t>
  </si>
  <si>
    <t>Existing Structure Project Total:</t>
  </si>
  <si>
    <t>3. Estimated Rebate Amount Total:</t>
  </si>
  <si>
    <t xml:space="preserve">Step 3: </t>
  </si>
  <si>
    <t>2. Estimated Energy Savings Achieved</t>
  </si>
  <si>
    <t>3. Potential Maximum Building-Wide Rebate Amount:</t>
  </si>
  <si>
    <t>4. Estimated Rebate Amount Total:</t>
  </si>
  <si>
    <t>5. Remaining Rebate Amount Available:</t>
  </si>
  <si>
    <t>6. Predicted Out of Pocket Costs:</t>
  </si>
  <si>
    <t>OPTION 1: 20-34% Energy Savings</t>
  </si>
  <si>
    <t>OR</t>
  </si>
  <si>
    <t>OPTION 2: 35% or Greater Energy Savings</t>
  </si>
  <si>
    <t>Step 4:</t>
  </si>
  <si>
    <t>Home Efficiency Rebates (HER)</t>
  </si>
  <si>
    <t>Estimated Appliance/Material Cost</t>
  </si>
  <si>
    <t>Projected Rebate Amount Total</t>
  </si>
  <si>
    <t>Estimated Applicance/Material Cost (Per Unit)</t>
  </si>
  <si>
    <t>Number of Units Receiving Eligible Measures</t>
  </si>
  <si>
    <t>Additional Eligible Appliance</t>
  </si>
  <si>
    <t>Cooling Equipment</t>
  </si>
  <si>
    <t>Window Attachment</t>
  </si>
  <si>
    <t>Window Replacement</t>
  </si>
  <si>
    <t>Maximum Rebate (Per Unit)</t>
  </si>
  <si>
    <t>Estimated Project Cost Total</t>
  </si>
  <si>
    <t>Estimated Project Total</t>
  </si>
  <si>
    <t>98% of Project Cost</t>
  </si>
  <si>
    <r>
      <t xml:space="preserve">Remaining Rebate Amount Available </t>
    </r>
    <r>
      <rPr>
        <i/>
        <sz val="11"/>
        <rFont val="Aptos"/>
        <family val="2"/>
      </rPr>
      <t>(less than Maximum Rebate)</t>
    </r>
    <r>
      <rPr>
        <b/>
        <sz val="11"/>
        <rFont val="Aptos"/>
        <family val="2"/>
      </rPr>
      <t xml:space="preserve"> </t>
    </r>
  </si>
  <si>
    <t>Remaining Rebate Available</t>
  </si>
  <si>
    <t>Estimated Out of Pocket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</si>
</sst>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quot;$&quot;#,##0.00"/>
    <numFmt numFmtId="165" formatCode="&quot;$&quot;#,##0"/>
  </numFmts>
  <fonts count="35" x14ac:knownFonts="1">
    <font>
      <sz val="11"/>
      <color theme="1" tint="0.24994659260841701"/>
      <name val="Franklin Gothic Medium"/>
      <family val="2"/>
      <scheme val="minor"/>
    </font>
    <font>
      <sz val="24"/>
      <color theme="4" tint="-0.499984740745262"/>
      <name val="Franklin Gothic Medium"/>
      <family val="2"/>
      <scheme val="major"/>
    </font>
    <font>
      <b/>
      <sz val="11"/>
      <color theme="1"/>
      <name val="Franklin Gothic Medium"/>
      <family val="2"/>
      <scheme val="minor"/>
    </font>
    <font>
      <b/>
      <sz val="11"/>
      <color theme="4" tint="-0.499984740745262"/>
      <name val="Franklin Gothic Medium"/>
      <family val="2"/>
      <scheme val="major"/>
    </font>
    <font>
      <sz val="11"/>
      <color theme="1" tint="0.24994659260841701"/>
      <name val="Franklin Gothic Medium"/>
      <family val="2"/>
      <scheme val="major"/>
    </font>
    <font>
      <sz val="11"/>
      <color theme="1" tint="0.24994659260841701"/>
      <name val="Franklin Gothic Medium"/>
      <family val="2"/>
      <scheme val="minor"/>
    </font>
    <font>
      <i/>
      <u/>
      <sz val="9"/>
      <color theme="1" tint="4.9989318521683403E-2"/>
      <name val="Franklin Gothic Medium"/>
      <family val="2"/>
      <scheme val="major"/>
    </font>
    <font>
      <b/>
      <sz val="12"/>
      <color theme="4" tint="-0.499984740745262"/>
      <name val="Franklin Gothic Medium"/>
      <family val="2"/>
      <scheme val="major"/>
    </font>
    <font>
      <b/>
      <sz val="11"/>
      <color rgb="FF000000"/>
      <name val="Aptos"/>
      <family val="2"/>
    </font>
    <font>
      <sz val="11"/>
      <color rgb="FF000000"/>
      <name val="Aptos"/>
      <family val="2"/>
    </font>
    <font>
      <b/>
      <sz val="11"/>
      <name val="Aptos"/>
      <family val="2"/>
    </font>
    <font>
      <sz val="11"/>
      <name val="Aptos"/>
      <family val="2"/>
    </font>
    <font>
      <b/>
      <sz val="12"/>
      <color rgb="FFFFFFFF"/>
      <name val="Aptos"/>
      <family val="2"/>
    </font>
    <font>
      <sz val="11"/>
      <color rgb="FF9C5700"/>
      <name val="Franklin Gothic Medium"/>
      <family val="2"/>
      <scheme val="minor"/>
    </font>
    <font>
      <sz val="11"/>
      <color theme="1" tint="0.24994659260841701"/>
      <name val="Aptos"/>
      <family val="2"/>
    </font>
    <font>
      <sz val="12"/>
      <name val="Aptos"/>
      <family val="2"/>
    </font>
    <font>
      <b/>
      <sz val="11"/>
      <color theme="1" tint="0.24994659260841701"/>
      <name val="Aptos"/>
      <family val="2"/>
    </font>
    <font>
      <b/>
      <sz val="11"/>
      <color theme="0"/>
      <name val="Aptos"/>
      <family val="2"/>
    </font>
    <font>
      <sz val="11"/>
      <color rgb="FF9C5700"/>
      <name val="Aptos"/>
      <family val="2"/>
    </font>
    <font>
      <b/>
      <sz val="12"/>
      <name val="Aptos"/>
      <family val="2"/>
    </font>
    <font>
      <b/>
      <sz val="11"/>
      <color theme="9" tint="-0.249977111117893"/>
      <name val="Aptos"/>
      <family val="2"/>
    </font>
    <font>
      <i/>
      <sz val="11"/>
      <name val="Aptos"/>
      <family val="2"/>
    </font>
    <font>
      <b/>
      <sz val="14"/>
      <name val="Aptos"/>
      <family val="2"/>
    </font>
    <font>
      <b/>
      <sz val="14"/>
      <color theme="1" tint="0.24994659260841701"/>
      <name val="Aptos"/>
      <family val="2"/>
    </font>
    <font>
      <b/>
      <i/>
      <sz val="11"/>
      <name val="Aptos"/>
      <family val="2"/>
    </font>
    <font>
      <b/>
      <sz val="16"/>
      <color theme="9" tint="-0.249977111117893"/>
      <name val="Aptos"/>
      <family val="2"/>
    </font>
    <font>
      <sz val="16"/>
      <name val="Aptos"/>
      <family val="2"/>
    </font>
    <font>
      <b/>
      <sz val="16"/>
      <color theme="0"/>
      <name val="Aptos"/>
      <family val="2"/>
    </font>
    <font>
      <b/>
      <sz val="11"/>
      <color rgb="FF00B050"/>
      <name val="Aptos"/>
      <family val="2"/>
    </font>
    <font>
      <sz val="12"/>
      <color theme="1" tint="0.24994659260841701"/>
      <name val="Aptos"/>
      <family val="2"/>
    </font>
    <font>
      <b/>
      <sz val="12"/>
      <color theme="1" tint="0.24994659260841701"/>
      <name val="Aptos"/>
      <family val="2"/>
    </font>
    <font>
      <i/>
      <sz val="12"/>
      <color theme="1" tint="0.24994659260841701"/>
      <name val="Aptos"/>
      <family val="2"/>
    </font>
    <font>
      <b/>
      <u/>
      <sz val="12"/>
      <color theme="1" tint="0.24994659260841701"/>
      <name val="Aptos"/>
      <family val="2"/>
    </font>
    <font>
      <b/>
      <sz val="11"/>
      <color rgb="FF0070C0"/>
      <name val="Aptos"/>
      <family val="2"/>
    </font>
    <font>
      <sz val="11"/>
      <color rgb="FF0070C0"/>
      <name val="Aptos"/>
      <family val="2"/>
    </font>
  </fonts>
  <fills count="15">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FEB9C"/>
        <bgColor indexed="64"/>
      </patternFill>
    </fill>
    <fill>
      <patternFill patternType="solid">
        <fgColor rgb="FF00B050"/>
        <bgColor indexed="64"/>
      </patternFill>
    </fill>
    <fill>
      <patternFill patternType="solid">
        <fgColor theme="3"/>
        <bgColor indexed="64"/>
      </patternFill>
    </fill>
    <fill>
      <patternFill patternType="solid">
        <fgColor rgb="FF33CCCC"/>
        <bgColor indexed="64"/>
      </patternFill>
    </fill>
    <fill>
      <patternFill patternType="solid">
        <fgColor theme="0" tint="-0.249977111117893"/>
        <bgColor indexed="64"/>
      </patternFill>
    </fill>
    <fill>
      <patternFill patternType="solid">
        <fgColor rgb="FF7030A0"/>
        <bgColor indexed="64"/>
      </patternFill>
    </fill>
  </fills>
  <borders count="61">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006600"/>
      </left>
      <right style="medium">
        <color rgb="FF006600"/>
      </right>
      <top style="medium">
        <color rgb="FF006600"/>
      </top>
      <bottom style="medium">
        <color rgb="FF006600"/>
      </bottom>
      <diagonal/>
    </border>
    <border>
      <left/>
      <right style="thin">
        <color indexed="64"/>
      </right>
      <top style="thin">
        <color indexed="64"/>
      </top>
      <bottom style="medium">
        <color rgb="FFC00000"/>
      </bottom>
      <diagonal/>
    </border>
    <border>
      <left/>
      <right style="medium">
        <color rgb="FFC00000"/>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006600"/>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19">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xf numFmtId="0" fontId="13" fillId="5" borderId="0" applyNumberFormat="0" applyBorder="0" applyAlignment="0" applyProtection="0"/>
  </cellStyleXfs>
  <cellXfs count="200">
    <xf numFmtId="0" fontId="0" fillId="0" borderId="0" xfId="0"/>
    <xf numFmtId="0" fontId="11" fillId="6" borderId="0" xfId="0" applyFont="1" applyFill="1"/>
    <xf numFmtId="0" fontId="10" fillId="6" borderId="0" xfId="0" applyFont="1" applyFill="1"/>
    <xf numFmtId="0" fontId="14" fillId="6" borderId="0" xfId="0" applyFont="1" applyFill="1"/>
    <xf numFmtId="0" fontId="14" fillId="6" borderId="0" xfId="0" applyFont="1" applyFill="1" applyAlignment="1">
      <alignment wrapText="1"/>
    </xf>
    <xf numFmtId="164" fontId="14" fillId="6" borderId="0" xfId="0" applyNumberFormat="1" applyFont="1" applyFill="1"/>
    <xf numFmtId="0" fontId="10" fillId="4" borderId="5" xfId="0" applyFont="1" applyFill="1" applyBorder="1" applyAlignment="1">
      <alignment horizontal="center" vertical="center" wrapText="1"/>
    </xf>
    <xf numFmtId="165" fontId="11" fillId="6" borderId="5" xfId="0" applyNumberFormat="1" applyFont="1" applyFill="1" applyBorder="1" applyAlignment="1">
      <alignment horizontal="center" vertical="center" wrapText="1"/>
    </xf>
    <xf numFmtId="165" fontId="14" fillId="6" borderId="0" xfId="0" applyNumberFormat="1" applyFont="1" applyFill="1" applyAlignment="1">
      <alignment horizontal="center"/>
    </xf>
    <xf numFmtId="165" fontId="14" fillId="6" borderId="5" xfId="0" applyNumberFormat="1" applyFont="1" applyFill="1" applyBorder="1" applyAlignment="1">
      <alignment horizontal="center"/>
    </xf>
    <xf numFmtId="0" fontId="8" fillId="4" borderId="5" xfId="0" applyFont="1" applyFill="1" applyBorder="1" applyAlignment="1">
      <alignment horizontal="center" vertical="center" wrapText="1"/>
    </xf>
    <xf numFmtId="0" fontId="12" fillId="6" borderId="0" xfId="0" applyFont="1" applyFill="1" applyAlignment="1">
      <alignment horizontal="center" vertical="center" textRotation="90" wrapText="1"/>
    </xf>
    <xf numFmtId="0" fontId="16" fillId="6" borderId="0" xfId="0" applyFont="1" applyFill="1" applyAlignment="1">
      <alignment horizontal="left" vertical="center"/>
    </xf>
    <xf numFmtId="0" fontId="10" fillId="4" borderId="17"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165" fontId="14" fillId="0" borderId="5" xfId="0" applyNumberFormat="1" applyFont="1" applyBorder="1" applyAlignment="1">
      <alignment horizontal="center" vertical="center" wrapText="1"/>
    </xf>
    <xf numFmtId="165" fontId="14" fillId="0" borderId="5" xfId="0" applyNumberFormat="1" applyFont="1" applyBorder="1" applyAlignment="1">
      <alignment horizontal="center" vertical="center"/>
    </xf>
    <xf numFmtId="164" fontId="20" fillId="6" borderId="0" xfId="0" applyNumberFormat="1" applyFont="1" applyFill="1" applyAlignment="1">
      <alignment vertical="center"/>
    </xf>
    <xf numFmtId="5" fontId="10" fillId="7" borderId="17" xfId="0" applyNumberFormat="1" applyFont="1" applyFill="1" applyBorder="1" applyAlignment="1">
      <alignment horizontal="center" vertical="center"/>
    </xf>
    <xf numFmtId="5" fontId="11" fillId="7" borderId="17" xfId="0" applyNumberFormat="1" applyFont="1" applyFill="1" applyBorder="1" applyAlignment="1">
      <alignment horizontal="center" vertical="center"/>
    </xf>
    <xf numFmtId="165" fontId="11" fillId="7" borderId="21" xfId="0" applyNumberFormat="1" applyFont="1" applyFill="1" applyBorder="1" applyAlignment="1">
      <alignment horizontal="center" vertical="center"/>
    </xf>
    <xf numFmtId="5" fontId="14" fillId="6" borderId="0" xfId="0" applyNumberFormat="1" applyFont="1" applyFill="1" applyAlignment="1">
      <alignment wrapText="1"/>
    </xf>
    <xf numFmtId="165" fontId="14" fillId="6" borderId="0" xfId="0" applyNumberFormat="1" applyFont="1" applyFill="1" applyAlignment="1">
      <alignment wrapText="1"/>
    </xf>
    <xf numFmtId="165" fontId="10" fillId="7" borderId="17" xfId="0" applyNumberFormat="1" applyFont="1" applyFill="1" applyBorder="1" applyAlignment="1">
      <alignment horizontal="center" vertical="center"/>
    </xf>
    <xf numFmtId="165" fontId="16" fillId="6" borderId="13" xfId="0" applyNumberFormat="1" applyFont="1" applyFill="1" applyBorder="1" applyAlignment="1">
      <alignment horizontal="center"/>
    </xf>
    <xf numFmtId="165" fontId="10" fillId="6" borderId="13" xfId="0" applyNumberFormat="1" applyFont="1" applyFill="1" applyBorder="1" applyAlignment="1">
      <alignment horizontal="center" wrapText="1"/>
    </xf>
    <xf numFmtId="0" fontId="14" fillId="4" borderId="33" xfId="0" applyFont="1" applyFill="1" applyBorder="1"/>
    <xf numFmtId="5" fontId="17" fillId="8" borderId="8" xfId="7" applyNumberFormat="1" applyFont="1" applyFill="1" applyBorder="1" applyAlignment="1">
      <alignment horizontal="center" vertical="center"/>
    </xf>
    <xf numFmtId="5" fontId="17" fillId="8" borderId="14" xfId="7" applyNumberFormat="1" applyFont="1" applyFill="1" applyBorder="1">
      <alignment vertical="center"/>
    </xf>
    <xf numFmtId="5" fontId="17" fillId="8" borderId="8" xfId="7" applyNumberFormat="1" applyFont="1" applyFill="1" applyBorder="1">
      <alignment vertical="center"/>
    </xf>
    <xf numFmtId="5" fontId="17" fillId="8" borderId="7" xfId="7" applyNumberFormat="1" applyFont="1" applyFill="1" applyBorder="1">
      <alignment vertical="center"/>
    </xf>
    <xf numFmtId="165" fontId="16" fillId="6" borderId="32" xfId="0" applyNumberFormat="1" applyFont="1" applyFill="1" applyBorder="1" applyAlignment="1">
      <alignment horizontal="center"/>
    </xf>
    <xf numFmtId="0" fontId="23" fillId="6" borderId="0" xfId="0" applyFont="1" applyFill="1" applyAlignment="1">
      <alignment horizontal="left"/>
    </xf>
    <xf numFmtId="0" fontId="16" fillId="4" borderId="17" xfId="0" applyFont="1" applyFill="1" applyBorder="1" applyAlignment="1">
      <alignment horizontal="center" vertical="center" wrapText="1"/>
    </xf>
    <xf numFmtId="0" fontId="11" fillId="6" borderId="5" xfId="0" applyFont="1" applyFill="1" applyBorder="1" applyAlignment="1">
      <alignment horizontal="left" vertical="center" wrapText="1"/>
    </xf>
    <xf numFmtId="165" fontId="11" fillId="6" borderId="5" xfId="7" applyNumberFormat="1" applyFont="1" applyFill="1" applyBorder="1" applyAlignment="1">
      <alignment horizontal="center" vertical="center"/>
    </xf>
    <xf numFmtId="5" fontId="17" fillId="8" borderId="5" xfId="7" applyNumberFormat="1" applyFont="1" applyFill="1" applyBorder="1" applyAlignment="1">
      <alignment horizontal="center" vertical="center"/>
    </xf>
    <xf numFmtId="0" fontId="11" fillId="6" borderId="6" xfId="0" applyFont="1" applyFill="1" applyBorder="1" applyAlignment="1">
      <alignment horizontal="left" vertical="center" wrapText="1"/>
    </xf>
    <xf numFmtId="0" fontId="22" fillId="6" borderId="0" xfId="0" applyFont="1" applyFill="1" applyAlignment="1">
      <alignment horizontal="left"/>
    </xf>
    <xf numFmtId="165" fontId="16" fillId="6" borderId="31" xfId="0" applyNumberFormat="1" applyFont="1" applyFill="1" applyBorder="1" applyAlignment="1">
      <alignment horizontal="center"/>
    </xf>
    <xf numFmtId="6" fontId="15" fillId="6" borderId="5" xfId="0" applyNumberFormat="1" applyFont="1" applyFill="1" applyBorder="1" applyAlignment="1">
      <alignment horizontal="center" vertical="center" wrapText="1"/>
    </xf>
    <xf numFmtId="164" fontId="14" fillId="6" borderId="5" xfId="0" applyNumberFormat="1" applyFont="1" applyFill="1" applyBorder="1" applyAlignment="1">
      <alignment horizontal="center"/>
    </xf>
    <xf numFmtId="7" fontId="16" fillId="6" borderId="5" xfId="0" applyNumberFormat="1" applyFont="1" applyFill="1" applyBorder="1" applyAlignment="1">
      <alignment horizontal="center" vertical="center"/>
    </xf>
    <xf numFmtId="8" fontId="16" fillId="6" borderId="20" xfId="0" applyNumberFormat="1" applyFont="1" applyFill="1" applyBorder="1" applyAlignment="1">
      <alignment horizontal="center"/>
    </xf>
    <xf numFmtId="0" fontId="16" fillId="6" borderId="0" xfId="0" applyFont="1" applyFill="1" applyAlignment="1">
      <alignment horizontal="center"/>
    </xf>
    <xf numFmtId="5" fontId="16" fillId="6" borderId="5" xfId="0" applyNumberFormat="1" applyFont="1" applyFill="1" applyBorder="1" applyAlignment="1">
      <alignment horizontal="center"/>
    </xf>
    <xf numFmtId="164" fontId="16" fillId="6" borderId="20" xfId="0" applyNumberFormat="1" applyFont="1" applyFill="1" applyBorder="1" applyAlignment="1">
      <alignment horizontal="center"/>
    </xf>
    <xf numFmtId="0" fontId="10" fillId="6" borderId="0" xfId="0" applyFont="1" applyFill="1" applyAlignment="1">
      <alignment vertical="top"/>
    </xf>
    <xf numFmtId="0" fontId="10" fillId="6" borderId="0" xfId="0" applyFont="1" applyFill="1" applyAlignment="1">
      <alignment horizontal="left" vertical="center"/>
    </xf>
    <xf numFmtId="164" fontId="25" fillId="6" borderId="0" xfId="0" applyNumberFormat="1" applyFont="1" applyFill="1" applyAlignment="1">
      <alignment horizontal="left" vertical="center"/>
    </xf>
    <xf numFmtId="164" fontId="22" fillId="6" borderId="0" xfId="0" applyNumberFormat="1" applyFont="1" applyFill="1" applyAlignment="1">
      <alignment horizontal="center"/>
    </xf>
    <xf numFmtId="0" fontId="22" fillId="6" borderId="0" xfId="0" applyFont="1" applyFill="1" applyAlignment="1">
      <alignment horizontal="center"/>
    </xf>
    <xf numFmtId="164" fontId="25" fillId="6" borderId="19" xfId="0" applyNumberFormat="1" applyFont="1" applyFill="1" applyBorder="1" applyAlignment="1">
      <alignment vertical="center"/>
    </xf>
    <xf numFmtId="164" fontId="25" fillId="6" borderId="20" xfId="0" applyNumberFormat="1" applyFont="1" applyFill="1" applyBorder="1" applyAlignment="1">
      <alignment vertical="center"/>
    </xf>
    <xf numFmtId="0" fontId="26" fillId="6" borderId="20" xfId="0" applyFont="1" applyFill="1" applyBorder="1"/>
    <xf numFmtId="0" fontId="14" fillId="6" borderId="0" xfId="0" applyFont="1" applyFill="1" applyAlignment="1">
      <alignment vertical="center" wrapText="1"/>
    </xf>
    <xf numFmtId="0" fontId="23" fillId="6" borderId="0" xfId="0" applyFont="1" applyFill="1"/>
    <xf numFmtId="0" fontId="16" fillId="6" borderId="0" xfId="0" applyFont="1" applyFill="1"/>
    <xf numFmtId="0" fontId="31" fillId="6" borderId="0" xfId="0" applyFont="1" applyFill="1"/>
    <xf numFmtId="0" fontId="16" fillId="13" borderId="5" xfId="0" applyFont="1" applyFill="1" applyBorder="1"/>
    <xf numFmtId="0" fontId="17" fillId="14" borderId="5" xfId="0" applyFont="1" applyFill="1" applyBorder="1" applyAlignment="1">
      <alignment vertical="center"/>
    </xf>
    <xf numFmtId="0" fontId="14" fillId="6" borderId="5" xfId="0" applyFont="1" applyFill="1" applyBorder="1" applyAlignment="1">
      <alignment vertical="center" wrapText="1"/>
    </xf>
    <xf numFmtId="0" fontId="16" fillId="12" borderId="5" xfId="0" applyFont="1" applyFill="1" applyBorder="1" applyAlignment="1">
      <alignment vertical="center"/>
    </xf>
    <xf numFmtId="0" fontId="10" fillId="9" borderId="16" xfId="0" applyFont="1" applyFill="1" applyBorder="1" applyAlignment="1" applyProtection="1">
      <alignment horizontal="center" vertical="center"/>
      <protection locked="0"/>
    </xf>
    <xf numFmtId="165" fontId="18" fillId="9" borderId="5" xfId="18" applyNumberFormat="1" applyFont="1" applyFill="1" applyBorder="1" applyAlignment="1" applyProtection="1">
      <alignment horizontal="center" vertical="center" wrapText="1"/>
      <protection locked="0"/>
    </xf>
    <xf numFmtId="164" fontId="18" fillId="9" borderId="5" xfId="18" applyNumberFormat="1" applyFont="1" applyFill="1" applyBorder="1" applyAlignment="1" applyProtection="1">
      <alignment horizontal="center" vertical="center"/>
      <protection locked="0"/>
    </xf>
    <xf numFmtId="0" fontId="18" fillId="9" borderId="5" xfId="18" applyNumberFormat="1" applyFont="1" applyFill="1" applyBorder="1" applyAlignment="1" applyProtection="1">
      <alignment horizontal="center" vertical="center" wrapText="1"/>
      <protection locked="0"/>
    </xf>
    <xf numFmtId="0" fontId="16" fillId="9" borderId="16" xfId="0" applyFont="1" applyFill="1" applyBorder="1" applyAlignment="1" applyProtection="1">
      <alignment horizontal="center"/>
      <protection locked="0"/>
    </xf>
    <xf numFmtId="0" fontId="16" fillId="9" borderId="16" xfId="0" applyFont="1" applyFill="1" applyBorder="1" applyAlignment="1" applyProtection="1">
      <alignment horizontal="center" vertical="center"/>
      <protection locked="0"/>
    </xf>
    <xf numFmtId="0" fontId="10" fillId="9" borderId="17" xfId="0" applyFont="1" applyFill="1" applyBorder="1" applyAlignment="1" applyProtection="1">
      <alignment horizontal="center" vertical="center"/>
      <protection locked="0"/>
    </xf>
    <xf numFmtId="164" fontId="18" fillId="5" borderId="22" xfId="18" applyNumberFormat="1" applyFont="1" applyBorder="1" applyAlignment="1" applyProtection="1">
      <alignment horizontal="center" vertical="center" wrapText="1"/>
      <protection locked="0"/>
    </xf>
    <xf numFmtId="0" fontId="14" fillId="9" borderId="5" xfId="0" applyFont="1" applyFill="1" applyBorder="1" applyAlignment="1" applyProtection="1">
      <alignment horizontal="center" vertical="center"/>
      <protection locked="0"/>
    </xf>
    <xf numFmtId="0" fontId="11" fillId="9" borderId="5" xfId="18" applyFont="1" applyFill="1" applyBorder="1" applyAlignment="1" applyProtection="1">
      <alignment horizontal="center" vertical="center" wrapText="1"/>
      <protection locked="0"/>
    </xf>
    <xf numFmtId="164" fontId="14" fillId="9" borderId="22" xfId="0" applyNumberFormat="1" applyFont="1" applyFill="1" applyBorder="1" applyProtection="1">
      <protection locked="0"/>
    </xf>
    <xf numFmtId="0" fontId="29" fillId="7" borderId="42"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9" fillId="7" borderId="47"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46" xfId="0" applyFont="1" applyFill="1" applyBorder="1" applyAlignment="1">
      <alignment horizontal="center" vertical="center" wrapText="1"/>
    </xf>
    <xf numFmtId="0" fontId="29" fillId="7" borderId="48"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50" xfId="0" applyFont="1" applyFill="1" applyBorder="1" applyAlignment="1">
      <alignment horizontal="center" vertical="center" wrapText="1"/>
    </xf>
    <xf numFmtId="0" fontId="14" fillId="9" borderId="57" xfId="0" applyFont="1" applyFill="1" applyBorder="1" applyAlignment="1">
      <alignment horizontal="center" vertical="center" wrapText="1"/>
    </xf>
    <xf numFmtId="0" fontId="14" fillId="9" borderId="58" xfId="0" applyFont="1" applyFill="1" applyBorder="1" applyAlignment="1">
      <alignment horizontal="center" vertical="center" wrapText="1"/>
    </xf>
    <xf numFmtId="0" fontId="14" fillId="9" borderId="59" xfId="0" applyFont="1" applyFill="1" applyBorder="1" applyAlignment="1">
      <alignment horizontal="center" vertical="center" wrapText="1"/>
    </xf>
    <xf numFmtId="0" fontId="14" fillId="9" borderId="60" xfId="0" applyFont="1" applyFill="1" applyBorder="1" applyAlignment="1">
      <alignment horizontal="center" vertical="center" wrapText="1"/>
    </xf>
    <xf numFmtId="0" fontId="24" fillId="6" borderId="36" xfId="0" applyFont="1" applyFill="1" applyBorder="1" applyAlignment="1">
      <alignment vertical="center"/>
    </xf>
    <xf numFmtId="0" fontId="24" fillId="6" borderId="8" xfId="0" applyFont="1" applyFill="1" applyBorder="1" applyAlignment="1">
      <alignment vertical="center"/>
    </xf>
    <xf numFmtId="0" fontId="24" fillId="6" borderId="7" xfId="0" applyFont="1" applyFill="1" applyBorder="1" applyAlignment="1">
      <alignment vertical="center"/>
    </xf>
    <xf numFmtId="164" fontId="22" fillId="6" borderId="23" xfId="0" applyNumberFormat="1" applyFont="1" applyFill="1" applyBorder="1" applyAlignment="1">
      <alignment horizontal="center"/>
    </xf>
    <xf numFmtId="164" fontId="22" fillId="6" borderId="24" xfId="0" applyNumberFormat="1" applyFont="1" applyFill="1" applyBorder="1" applyAlignment="1">
      <alignment horizontal="center"/>
    </xf>
    <xf numFmtId="0" fontId="16" fillId="9" borderId="51" xfId="0" applyFont="1" applyFill="1" applyBorder="1" applyAlignment="1">
      <alignment horizontal="center" vertical="center"/>
    </xf>
    <xf numFmtId="0" fontId="16" fillId="9" borderId="52" xfId="0" applyFont="1" applyFill="1" applyBorder="1" applyAlignment="1">
      <alignment horizontal="center" vertical="center"/>
    </xf>
    <xf numFmtId="0" fontId="16" fillId="9" borderId="53" xfId="0" applyFont="1" applyFill="1" applyBorder="1" applyAlignment="1">
      <alignment horizontal="center" vertical="center"/>
    </xf>
    <xf numFmtId="0" fontId="22" fillId="6" borderId="0" xfId="0" applyFont="1" applyFill="1" applyAlignment="1">
      <alignment horizontal="left"/>
    </xf>
    <xf numFmtId="0" fontId="10" fillId="6" borderId="0" xfId="0" applyFont="1" applyFill="1" applyAlignment="1">
      <alignment horizontal="left" vertical="center"/>
    </xf>
    <xf numFmtId="164" fontId="27" fillId="11" borderId="42" xfId="0" applyNumberFormat="1" applyFont="1" applyFill="1" applyBorder="1" applyAlignment="1">
      <alignment horizontal="center" vertical="center"/>
    </xf>
    <xf numFmtId="164" fontId="27" fillId="11" borderId="43" xfId="0" applyNumberFormat="1" applyFont="1" applyFill="1" applyBorder="1" applyAlignment="1">
      <alignment horizontal="center" vertical="center"/>
    </xf>
    <xf numFmtId="164" fontId="27" fillId="11" borderId="44" xfId="0" applyNumberFormat="1" applyFont="1" applyFill="1" applyBorder="1" applyAlignment="1">
      <alignment horizontal="center" vertical="center"/>
    </xf>
    <xf numFmtId="164" fontId="27" fillId="11" borderId="45" xfId="0" applyNumberFormat="1" applyFont="1" applyFill="1" applyBorder="1" applyAlignment="1">
      <alignment horizontal="center" vertical="center"/>
    </xf>
    <xf numFmtId="164" fontId="27" fillId="11" borderId="10" xfId="0" applyNumberFormat="1" applyFont="1" applyFill="1" applyBorder="1" applyAlignment="1">
      <alignment horizontal="center" vertical="center"/>
    </xf>
    <xf numFmtId="164" fontId="27" fillId="11" borderId="41" xfId="0" applyNumberFormat="1" applyFont="1" applyFill="1" applyBorder="1" applyAlignment="1">
      <alignment horizontal="center" vertical="center"/>
    </xf>
    <xf numFmtId="0" fontId="10" fillId="6" borderId="37" xfId="0" applyFont="1" applyFill="1" applyBorder="1" applyAlignment="1">
      <alignment horizontal="left" vertical="center"/>
    </xf>
    <xf numFmtId="0" fontId="10" fillId="6" borderId="15" xfId="0" applyFont="1" applyFill="1" applyBorder="1" applyAlignment="1">
      <alignment horizontal="left" vertical="center"/>
    </xf>
    <xf numFmtId="165" fontId="11" fillId="6" borderId="5" xfId="7" applyNumberFormat="1" applyFont="1" applyFill="1" applyBorder="1" applyAlignment="1">
      <alignment horizontal="center" vertical="center"/>
    </xf>
    <xf numFmtId="0" fontId="11" fillId="6" borderId="5" xfId="0" applyFont="1" applyFill="1" applyBorder="1" applyAlignment="1">
      <alignment horizontal="left" vertical="center" wrapText="1"/>
    </xf>
    <xf numFmtId="0" fontId="10" fillId="6" borderId="36" xfId="0" applyFont="1" applyFill="1" applyBorder="1" applyAlignment="1">
      <alignment vertical="center"/>
    </xf>
    <xf numFmtId="0" fontId="10" fillId="6" borderId="8" xfId="0" applyFont="1" applyFill="1" applyBorder="1" applyAlignment="1">
      <alignment vertical="center"/>
    </xf>
    <xf numFmtId="0" fontId="10" fillId="6" borderId="7" xfId="0" applyFont="1" applyFill="1" applyBorder="1" applyAlignment="1">
      <alignment vertical="center"/>
    </xf>
    <xf numFmtId="0" fontId="10" fillId="6" borderId="19" xfId="0" applyFont="1" applyFill="1" applyBorder="1" applyAlignment="1">
      <alignment vertical="center"/>
    </xf>
    <xf numFmtId="0" fontId="10" fillId="6" borderId="20" xfId="0" applyFont="1" applyFill="1" applyBorder="1" applyAlignment="1">
      <alignment vertical="center"/>
    </xf>
    <xf numFmtId="0" fontId="12" fillId="3" borderId="5" xfId="0" applyFont="1" applyFill="1" applyBorder="1" applyAlignment="1">
      <alignment horizontal="center" vertical="center" textRotation="90" wrapText="1"/>
    </xf>
    <xf numFmtId="0" fontId="8" fillId="4" borderId="5" xfId="0" applyFont="1" applyFill="1" applyBorder="1" applyAlignment="1">
      <alignment horizontal="left" vertical="center" wrapText="1"/>
    </xf>
    <xf numFmtId="0" fontId="9" fillId="7" borderId="5" xfId="0" applyFont="1" applyFill="1" applyBorder="1" applyAlignment="1">
      <alignment horizontal="center" vertical="center" wrapText="1"/>
    </xf>
    <xf numFmtId="0" fontId="9" fillId="6" borderId="5" xfId="0" applyFont="1" applyFill="1" applyBorder="1" applyAlignment="1">
      <alignment horizontal="left" vertical="center" wrapText="1"/>
    </xf>
    <xf numFmtId="165" fontId="14" fillId="0" borderId="54" xfId="0" applyNumberFormat="1" applyFont="1" applyBorder="1" applyAlignment="1">
      <alignment horizontal="center" vertical="center"/>
    </xf>
    <xf numFmtId="165" fontId="14" fillId="0" borderId="55" xfId="0" applyNumberFormat="1" applyFont="1" applyBorder="1" applyAlignment="1">
      <alignment horizontal="center" vertical="center"/>
    </xf>
    <xf numFmtId="165" fontId="14" fillId="0" borderId="56" xfId="0" applyNumberFormat="1" applyFont="1" applyBorder="1" applyAlignment="1">
      <alignment horizontal="center" vertical="center"/>
    </xf>
    <xf numFmtId="0" fontId="24" fillId="4" borderId="9" xfId="0" applyFont="1" applyFill="1" applyBorder="1" applyAlignment="1">
      <alignment horizontal="left"/>
    </xf>
    <xf numFmtId="0" fontId="24" fillId="4" borderId="10" xfId="0" applyFont="1" applyFill="1" applyBorder="1" applyAlignment="1">
      <alignment horizontal="left"/>
    </xf>
    <xf numFmtId="0" fontId="24" fillId="4" borderId="34" xfId="0" applyFont="1" applyFill="1" applyBorder="1" applyAlignment="1">
      <alignment horizontal="left"/>
    </xf>
    <xf numFmtId="165" fontId="14" fillId="0" borderId="54" xfId="0" applyNumberFormat="1" applyFont="1" applyBorder="1" applyAlignment="1">
      <alignment horizontal="center" vertical="center" wrapText="1"/>
    </xf>
    <xf numFmtId="165" fontId="14" fillId="0" borderId="55" xfId="0" applyNumberFormat="1" applyFont="1" applyBorder="1" applyAlignment="1">
      <alignment horizontal="center" vertical="center" wrapText="1"/>
    </xf>
    <xf numFmtId="165" fontId="14" fillId="0" borderId="56" xfId="0" applyNumberFormat="1" applyFont="1" applyBorder="1" applyAlignment="1">
      <alignment horizontal="center" vertical="center" wrapText="1"/>
    </xf>
    <xf numFmtId="165" fontId="14" fillId="6" borderId="54" xfId="0" applyNumberFormat="1" applyFont="1" applyFill="1" applyBorder="1" applyAlignment="1">
      <alignment horizontal="center" vertical="center"/>
    </xf>
    <xf numFmtId="165" fontId="14" fillId="6" borderId="55" xfId="0" applyNumberFormat="1" applyFont="1" applyFill="1" applyBorder="1" applyAlignment="1">
      <alignment horizontal="center" vertical="center"/>
    </xf>
    <xf numFmtId="165" fontId="14" fillId="6" borderId="56" xfId="0" applyNumberFormat="1" applyFont="1" applyFill="1" applyBorder="1" applyAlignment="1">
      <alignment horizontal="center" vertical="center"/>
    </xf>
    <xf numFmtId="164" fontId="18" fillId="9" borderId="54" xfId="18" applyNumberFormat="1" applyFont="1" applyFill="1" applyBorder="1" applyAlignment="1" applyProtection="1">
      <alignment horizontal="center" vertical="center"/>
      <protection locked="0"/>
    </xf>
    <xf numFmtId="164" fontId="18" fillId="9" borderId="55" xfId="18" applyNumberFormat="1" applyFont="1" applyFill="1" applyBorder="1" applyAlignment="1" applyProtection="1">
      <alignment horizontal="center" vertical="center"/>
      <protection locked="0"/>
    </xf>
    <xf numFmtId="164" fontId="18" fillId="9" borderId="56" xfId="18" applyNumberFormat="1" applyFont="1" applyFill="1" applyBorder="1" applyAlignment="1" applyProtection="1">
      <alignment horizontal="center" vertical="center"/>
      <protection locked="0"/>
    </xf>
    <xf numFmtId="0" fontId="18" fillId="9" borderId="54" xfId="18" applyNumberFormat="1" applyFont="1" applyFill="1" applyBorder="1" applyAlignment="1" applyProtection="1">
      <alignment horizontal="center" vertical="center" wrapText="1"/>
      <protection locked="0"/>
    </xf>
    <xf numFmtId="0" fontId="18" fillId="9" borderId="55" xfId="18" applyNumberFormat="1" applyFont="1" applyFill="1" applyBorder="1" applyAlignment="1" applyProtection="1">
      <alignment horizontal="center" vertical="center" wrapText="1"/>
      <protection locked="0"/>
    </xf>
    <xf numFmtId="0" fontId="18" fillId="9" borderId="56" xfId="18" applyNumberFormat="1" applyFont="1" applyFill="1" applyBorder="1" applyAlignment="1" applyProtection="1">
      <alignment horizontal="center" vertical="center" wrapText="1"/>
      <protection locked="0"/>
    </xf>
    <xf numFmtId="0" fontId="17" fillId="8" borderId="5" xfId="0" applyFont="1" applyFill="1" applyBorder="1" applyAlignment="1">
      <alignment horizontal="left" vertical="center" wrapText="1"/>
    </xf>
    <xf numFmtId="0" fontId="10" fillId="4" borderId="6" xfId="0" applyFont="1" applyFill="1" applyBorder="1" applyAlignment="1">
      <alignment horizontal="left" wrapText="1"/>
    </xf>
    <xf numFmtId="0" fontId="10" fillId="4" borderId="8" xfId="0" applyFont="1" applyFill="1" applyBorder="1" applyAlignment="1">
      <alignment horizontal="left" wrapText="1"/>
    </xf>
    <xf numFmtId="0" fontId="10" fillId="4" borderId="18" xfId="0" applyFont="1" applyFill="1" applyBorder="1" applyAlignment="1">
      <alignment horizontal="left" wrapText="1"/>
    </xf>
    <xf numFmtId="6" fontId="19" fillId="4" borderId="35" xfId="0" applyNumberFormat="1" applyFont="1" applyFill="1" applyBorder="1" applyAlignment="1">
      <alignment horizontal="center" vertical="center" wrapText="1"/>
    </xf>
    <xf numFmtId="6" fontId="19" fillId="4" borderId="11" xfId="0" applyNumberFormat="1" applyFont="1" applyFill="1" applyBorder="1" applyAlignment="1">
      <alignment horizontal="center" vertical="center" wrapText="1"/>
    </xf>
    <xf numFmtId="6" fontId="19" fillId="4" borderId="12" xfId="0" applyNumberFormat="1" applyFont="1" applyFill="1" applyBorder="1" applyAlignment="1">
      <alignment horizontal="center" vertical="center" wrapText="1"/>
    </xf>
    <xf numFmtId="0" fontId="10" fillId="4" borderId="9" xfId="0" applyFont="1" applyFill="1" applyBorder="1" applyAlignment="1">
      <alignment horizontal="left"/>
    </xf>
    <xf numFmtId="0" fontId="10" fillId="4" borderId="10" xfId="0" applyFont="1" applyFill="1" applyBorder="1" applyAlignment="1">
      <alignment horizontal="left"/>
    </xf>
    <xf numFmtId="0" fontId="10" fillId="4" borderId="41" xfId="0" applyFont="1" applyFill="1" applyBorder="1" applyAlignment="1">
      <alignment horizontal="left"/>
    </xf>
    <xf numFmtId="0" fontId="14" fillId="4" borderId="36" xfId="0" applyFont="1" applyFill="1" applyBorder="1" applyAlignment="1">
      <alignment horizontal="center"/>
    </xf>
    <xf numFmtId="0" fontId="14" fillId="4" borderId="11" xfId="0" applyFont="1" applyFill="1" applyBorder="1" applyAlignment="1">
      <alignment horizontal="center"/>
    </xf>
    <xf numFmtId="0" fontId="14" fillId="4" borderId="7" xfId="0" applyFont="1" applyFill="1" applyBorder="1" applyAlignment="1">
      <alignment horizontal="center"/>
    </xf>
    <xf numFmtId="0" fontId="24" fillId="4" borderId="40" xfId="0" applyFont="1" applyFill="1" applyBorder="1" applyAlignment="1">
      <alignment horizontal="left"/>
    </xf>
    <xf numFmtId="0" fontId="11" fillId="7"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left" vertical="center" wrapText="1"/>
    </xf>
    <xf numFmtId="0" fontId="14" fillId="4" borderId="25" xfId="0" applyFont="1" applyFill="1" applyBorder="1" applyAlignment="1">
      <alignment horizontal="center"/>
    </xf>
    <xf numFmtId="0" fontId="14" fillId="4" borderId="26" xfId="0" applyFont="1" applyFill="1" applyBorder="1" applyAlignment="1">
      <alignment horizontal="center"/>
    </xf>
    <xf numFmtId="0" fontId="14" fillId="4" borderId="30" xfId="0" applyFont="1" applyFill="1" applyBorder="1" applyAlignment="1">
      <alignment horizontal="center"/>
    </xf>
    <xf numFmtId="164" fontId="10" fillId="4" borderId="36" xfId="0" applyNumberFormat="1" applyFont="1" applyFill="1" applyBorder="1" applyAlignment="1">
      <alignment horizontal="left" vertical="center" wrapText="1"/>
    </xf>
    <xf numFmtId="164" fontId="10" fillId="4" borderId="7" xfId="0" applyNumberFormat="1" applyFont="1" applyFill="1" applyBorder="1" applyAlignment="1">
      <alignment horizontal="left" vertical="center" wrapText="1"/>
    </xf>
    <xf numFmtId="164" fontId="24" fillId="4" borderId="38" xfId="0" applyNumberFormat="1" applyFont="1" applyFill="1" applyBorder="1" applyAlignment="1">
      <alignment horizontal="left" vertical="center"/>
    </xf>
    <xf numFmtId="164" fontId="24" fillId="4" borderId="39" xfId="0" applyNumberFormat="1" applyFont="1" applyFill="1" applyBorder="1" applyAlignment="1">
      <alignment horizontal="left" vertical="center"/>
    </xf>
    <xf numFmtId="0" fontId="10" fillId="4" borderId="36" xfId="0" applyFont="1" applyFill="1" applyBorder="1" applyAlignment="1">
      <alignment horizontal="left"/>
    </xf>
    <xf numFmtId="0" fontId="10" fillId="4" borderId="7" xfId="0" applyFont="1" applyFill="1" applyBorder="1" applyAlignment="1">
      <alignment horizontal="left"/>
    </xf>
    <xf numFmtId="0" fontId="10" fillId="6" borderId="37"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5" fontId="17" fillId="8" borderId="36" xfId="7" applyNumberFormat="1" applyFont="1" applyFill="1" applyBorder="1" applyAlignment="1">
      <alignment horizontal="center" vertical="center"/>
    </xf>
    <xf numFmtId="5" fontId="17" fillId="8" borderId="8" xfId="7" applyNumberFormat="1" applyFont="1" applyFill="1" applyBorder="1" applyAlignment="1">
      <alignment horizontal="center" vertical="center"/>
    </xf>
    <xf numFmtId="5" fontId="17" fillId="8" borderId="18" xfId="7" applyNumberFormat="1" applyFont="1" applyFill="1" applyBorder="1" applyAlignment="1">
      <alignment horizontal="center" vertical="center"/>
    </xf>
    <xf numFmtId="5" fontId="17" fillId="8" borderId="22" xfId="7" applyNumberFormat="1" applyFont="1" applyFill="1" applyBorder="1" applyAlignment="1">
      <alignment horizontal="center" vertical="center"/>
    </xf>
    <xf numFmtId="5" fontId="17" fillId="8" borderId="5" xfId="7" applyNumberFormat="1" applyFont="1" applyFill="1" applyBorder="1" applyAlignment="1">
      <alignment horizontal="center" vertical="center"/>
    </xf>
    <xf numFmtId="5" fontId="17" fillId="8" borderId="17" xfId="7" applyNumberFormat="1" applyFont="1" applyFill="1" applyBorder="1" applyAlignment="1">
      <alignment horizontal="center" vertical="center"/>
    </xf>
    <xf numFmtId="164" fontId="16" fillId="6" borderId="17" xfId="0" applyNumberFormat="1" applyFont="1" applyFill="1" applyBorder="1" applyAlignment="1">
      <alignment horizontal="center" vertical="center"/>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164" fontId="10" fillId="4" borderId="22"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24" fillId="6" borderId="22" xfId="0" applyFont="1" applyFill="1" applyBorder="1" applyAlignment="1">
      <alignment vertical="center"/>
    </xf>
    <xf numFmtId="0" fontId="24" fillId="6" borderId="5" xfId="0" applyFont="1" applyFill="1" applyBorder="1" applyAlignment="1">
      <alignment vertical="center"/>
    </xf>
    <xf numFmtId="0" fontId="10" fillId="6" borderId="22" xfId="0" applyFont="1" applyFill="1" applyBorder="1" applyAlignment="1">
      <alignment vertical="center"/>
    </xf>
    <xf numFmtId="0" fontId="10" fillId="6" borderId="5" xfId="0" applyFont="1" applyFill="1" applyBorder="1" applyAlignment="1">
      <alignment vertical="center"/>
    </xf>
    <xf numFmtId="0" fontId="10" fillId="6" borderId="22" xfId="0" applyFont="1" applyFill="1" applyBorder="1" applyAlignment="1">
      <alignment horizontal="left" vertical="center"/>
    </xf>
    <xf numFmtId="0" fontId="10" fillId="6" borderId="5" xfId="0" applyFont="1" applyFill="1" applyBorder="1" applyAlignment="1">
      <alignment horizontal="left" vertical="center"/>
    </xf>
    <xf numFmtId="0" fontId="12" fillId="10" borderId="5" xfId="0" applyFont="1" applyFill="1" applyBorder="1" applyAlignment="1">
      <alignment horizontal="center" vertical="center" textRotation="90" wrapText="1"/>
    </xf>
    <xf numFmtId="0" fontId="8" fillId="4" borderId="6"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6" fontId="19" fillId="4" borderId="25" xfId="0" applyNumberFormat="1" applyFont="1" applyFill="1" applyBorder="1" applyAlignment="1">
      <alignment horizontal="center" vertical="center" wrapText="1"/>
    </xf>
    <xf numFmtId="6" fontId="19" fillId="4" borderId="26" xfId="0" applyNumberFormat="1" applyFont="1" applyFill="1" applyBorder="1" applyAlignment="1">
      <alignment horizontal="center" vertical="center" wrapText="1"/>
    </xf>
    <xf numFmtId="6" fontId="19" fillId="4" borderId="30" xfId="0" applyNumberFormat="1" applyFont="1" applyFill="1" applyBorder="1" applyAlignment="1">
      <alignment horizontal="center" vertical="center" wrapText="1"/>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164" fontId="16" fillId="0" borderId="17" xfId="0" applyNumberFormat="1" applyFont="1" applyBorder="1" applyAlignment="1">
      <alignment horizontal="center" vertical="center"/>
    </xf>
    <xf numFmtId="0" fontId="9" fillId="6" borderId="6" xfId="0" applyFont="1" applyFill="1" applyBorder="1" applyAlignment="1">
      <alignment horizontal="left" vertical="center" wrapText="1"/>
    </xf>
    <xf numFmtId="0" fontId="14" fillId="4" borderId="22" xfId="0" applyFont="1" applyFill="1" applyBorder="1" applyAlignment="1">
      <alignment horizontal="center"/>
    </xf>
    <xf numFmtId="0" fontId="14" fillId="4" borderId="5" xfId="0" applyFont="1" applyFill="1" applyBorder="1" applyAlignment="1">
      <alignment horizontal="center"/>
    </xf>
    <xf numFmtId="0" fontId="10" fillId="4" borderId="5" xfId="0" applyFont="1" applyFill="1" applyBorder="1" applyAlignment="1">
      <alignment horizontal="left"/>
    </xf>
    <xf numFmtId="0" fontId="10" fillId="4" borderId="6" xfId="0" applyFont="1" applyFill="1" applyBorder="1" applyAlignment="1">
      <alignment horizontal="left"/>
    </xf>
    <xf numFmtId="0" fontId="14" fillId="4" borderId="38" xfId="0" applyFont="1" applyFill="1" applyBorder="1" applyAlignment="1">
      <alignment horizontal="center"/>
    </xf>
    <xf numFmtId="0" fontId="14" fillId="4" borderId="39" xfId="0" applyFont="1" applyFill="1" applyBorder="1" applyAlignment="1">
      <alignment horizontal="center"/>
    </xf>
  </cellXfs>
  <cellStyles count="19">
    <cellStyle name="Advances" xfId="16"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3" xr:uid="{00000000-0005-0000-0000-000005000000}"/>
    <cellStyle name="Header Row" xfId="12" xr:uid="{00000000-0005-0000-0000-000006000000}"/>
    <cellStyle name="Heading 1" xfId="1" builtinId="16" customBuiltin="1"/>
    <cellStyle name="Heading 2" xfId="2" builtinId="17" customBuiltin="1"/>
    <cellStyle name="Heading 3" xfId="3" builtinId="18" customBuiltin="1"/>
    <cellStyle name="Heading 4" xfId="4" builtinId="19" customBuiltin="1"/>
    <cellStyle name="Label Text" xfId="11" xr:uid="{00000000-0005-0000-0000-00000B000000}"/>
    <cellStyle name="Neutral" xfId="18" builtinId="28"/>
    <cellStyle name="Normal" xfId="0" builtinId="0" customBuiltin="1"/>
    <cellStyle name="Percent" xfId="9" builtinId="5" customBuiltin="1"/>
    <cellStyle name="Subtotal" xfId="15" xr:uid="{00000000-0005-0000-0000-00000E000000}"/>
    <cellStyle name="Table Text" xfId="14" xr:uid="{00000000-0005-0000-0000-00000F000000}"/>
    <cellStyle name="Title" xfId="17" builtinId="15" customBuiltin="1"/>
    <cellStyle name="Total" xfId="10" builtinId="25" customBuiltin="1"/>
  </cellStyles>
  <dxfs count="44">
    <dxf>
      <font>
        <color rgb="FF006100"/>
      </font>
      <fill>
        <patternFill>
          <bgColor rgb="FFC6EFCE"/>
        </patternFill>
      </fill>
    </dxf>
    <dxf>
      <font>
        <color rgb="FF9C0006"/>
      </font>
      <fill>
        <patternFill>
          <bgColor rgb="FFFFC7CE"/>
        </patternFill>
      </fill>
    </dxf>
    <dxf>
      <font>
        <color rgb="FF0066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theme="0" tint="-0.14996795556505021"/>
        </patternFill>
      </fill>
    </dxf>
    <dxf>
      <font>
        <strike/>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60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B050"/>
      </font>
      <fill>
        <patternFill>
          <bgColor theme="0"/>
        </patternFill>
      </fill>
    </dxf>
    <dxf>
      <font>
        <color rgb="FF9C0006"/>
      </font>
      <fill>
        <patternFill>
          <bgColor rgb="FFFFC7CE"/>
        </patternFill>
      </fill>
    </dxf>
    <dxf>
      <font>
        <color rgb="FF006100"/>
      </font>
      <fill>
        <patternFill>
          <bgColor rgb="FFC6EFCE"/>
        </patternFill>
      </fill>
    </dxf>
    <dxf>
      <font>
        <color rgb="FF00B05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bgColor theme="0"/>
        </patternFill>
      </fill>
    </dxf>
    <dxf>
      <font>
        <b/>
        <i val="0"/>
      </font>
      <border>
        <bottom style="medium">
          <color theme="5" tint="-0.749961851863155"/>
        </bottom>
      </border>
    </dxf>
    <dxf>
      <font>
        <b/>
        <i val="0"/>
        <strike val="0"/>
        <color theme="5" tint="-0.749961851863155"/>
      </font>
      <fill>
        <patternFill patternType="solid">
          <fgColor auto="1"/>
          <bgColor theme="0" tint="-4.9989318521683403E-2"/>
        </patternFill>
      </fill>
      <border>
        <left/>
        <right/>
        <top style="thin">
          <color theme="4"/>
        </top>
        <bottom style="thin">
          <color theme="4"/>
        </bottom>
        <vertical style="thin">
          <color theme="4"/>
        </vertical>
        <horizontal style="thin">
          <color theme="4"/>
        </horizontal>
      </border>
    </dxf>
    <dxf>
      <font>
        <color theme="4" tint="-0.24994659260841701"/>
      </font>
      <fill>
        <patternFill>
          <bgColor theme="0" tint="-4.9989318521683403E-2"/>
        </patternFill>
      </fill>
      <border>
        <left/>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43"/>
      <tableStyleElement type="headerRow" dxfId="42"/>
      <tableStyleElement type="totalRow" dxfId="41"/>
    </tableStyle>
  </tableStyles>
  <colors>
    <mruColors>
      <color rgb="FF33CCCC"/>
      <color rgb="FFFFEB9C"/>
      <color rgb="FFFFC7CE"/>
      <color rgb="FF006600"/>
      <color rgb="FF006100"/>
      <color rgb="FFC6EFCE"/>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629104</xdr:colOff>
      <xdr:row>0</xdr:row>
      <xdr:rowOff>123825</xdr:rowOff>
    </xdr:from>
    <xdr:to>
      <xdr:col>1</xdr:col>
      <xdr:colOff>464004</xdr:colOff>
      <xdr:row>3</xdr:row>
      <xdr:rowOff>113393</xdr:rowOff>
    </xdr:to>
    <xdr:pic>
      <xdr:nvPicPr>
        <xdr:cNvPr id="2" name="Picture 1">
          <a:extLst>
            <a:ext uri="{FF2B5EF4-FFF2-40B4-BE49-F238E27FC236}">
              <a16:creationId xmlns:a16="http://schemas.microsoft.com/office/drawing/2014/main" id="{F4B0B0A2-3034-97C1-20FF-B97E1FD06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104" y="123825"/>
          <a:ext cx="596900" cy="609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47</xdr:row>
      <xdr:rowOff>96837</xdr:rowOff>
    </xdr:from>
    <xdr:to>
      <xdr:col>10</xdr:col>
      <xdr:colOff>1211262</xdr:colOff>
      <xdr:row>57</xdr:row>
      <xdr:rowOff>144462</xdr:rowOff>
    </xdr:to>
    <xdr:sp macro="" textlink="">
      <xdr:nvSpPr>
        <xdr:cNvPr id="6" name="TextBox 5">
          <a:extLst>
            <a:ext uri="{FF2B5EF4-FFF2-40B4-BE49-F238E27FC236}">
              <a16:creationId xmlns:a16="http://schemas.microsoft.com/office/drawing/2014/main" id="{5755C1A1-7083-4E4B-AD50-6D8D2E37E972}"/>
            </a:ext>
          </a:extLst>
        </xdr:cNvPr>
        <xdr:cNvSpPr txBox="1"/>
      </xdr:nvSpPr>
      <xdr:spPr>
        <a:xfrm>
          <a:off x="14011275" y="17899062"/>
          <a:ext cx="1068387" cy="18573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ptos Light" panose="020B0004020202020204" pitchFamily="34" charset="0"/>
            </a:rPr>
            <a:t>If you are able</a:t>
          </a:r>
          <a:r>
            <a:rPr lang="en-US" sz="1100" baseline="0">
              <a:latin typeface="Aptos Light" panose="020B0004020202020204" pitchFamily="34" charset="0"/>
            </a:rPr>
            <a:t> to achieve 35% or Greater Energy Savings, please provide inputs in Option 2 to achieve a higher Rebate amount.</a:t>
          </a:r>
          <a:endParaRPr lang="en-US" sz="1100">
            <a:latin typeface="Aptos Light" panose="020B0004020202020204" pitchFamily="34" charset="0"/>
          </a:endParaRPr>
        </a:p>
      </xdr:txBody>
    </xdr:sp>
    <xdr:clientData/>
  </xdr:twoCellAnchor>
  <xdr:twoCellAnchor>
    <xdr:from>
      <xdr:col>10</xdr:col>
      <xdr:colOff>677068</xdr:colOff>
      <xdr:row>44</xdr:row>
      <xdr:rowOff>514350</xdr:rowOff>
    </xdr:from>
    <xdr:to>
      <xdr:col>10</xdr:col>
      <xdr:colOff>1330325</xdr:colOff>
      <xdr:row>47</xdr:row>
      <xdr:rowOff>93663</xdr:rowOff>
    </xdr:to>
    <xdr:cxnSp macro="">
      <xdr:nvCxnSpPr>
        <xdr:cNvPr id="7" name="Connector: Elbow 6">
          <a:extLst>
            <a:ext uri="{FF2B5EF4-FFF2-40B4-BE49-F238E27FC236}">
              <a16:creationId xmlns:a16="http://schemas.microsoft.com/office/drawing/2014/main" id="{A122D6FA-B340-4338-9738-C4C851240601}"/>
            </a:ext>
          </a:extLst>
        </xdr:cNvPr>
        <xdr:cNvCxnSpPr>
          <a:stCxn id="6" idx="0"/>
        </xdr:cNvCxnSpPr>
      </xdr:nvCxnSpPr>
      <xdr:spPr>
        <a:xfrm rot="5400000" flipH="1" flipV="1">
          <a:off x="14563328" y="17260490"/>
          <a:ext cx="617538" cy="653257"/>
        </a:xfrm>
        <a:prstGeom prst="bentConnector2">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Business">
  <a:themeElements>
    <a:clrScheme name="Expense Report">
      <a:dk1>
        <a:srgbClr val="000000"/>
      </a:dk1>
      <a:lt1>
        <a:srgbClr val="FFFFFF"/>
      </a:lt1>
      <a:dk2>
        <a:srgbClr val="44546A"/>
      </a:dk2>
      <a:lt2>
        <a:srgbClr val="E7E6E6"/>
      </a:lt2>
      <a:accent1>
        <a:srgbClr val="1F487C"/>
      </a:accent1>
      <a:accent2>
        <a:srgbClr val="F7F5E4"/>
      </a:accent2>
      <a:accent3>
        <a:srgbClr val="333956"/>
      </a:accent3>
      <a:accent4>
        <a:srgbClr val="51648F"/>
      </a:accent4>
      <a:accent5>
        <a:srgbClr val="558DD4"/>
      </a:accent5>
      <a:accent6>
        <a:srgbClr val="59531D"/>
      </a:accent6>
      <a:hlink>
        <a:srgbClr val="0563C1"/>
      </a:hlink>
      <a:folHlink>
        <a:srgbClr val="954F72"/>
      </a:folHlink>
    </a:clrScheme>
    <a:fontScheme name="Custom 56">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F3A0-9C57-4DF9-892E-6BE6B50A1979}">
  <dimension ref="A16"/>
  <sheetViews>
    <sheetView zoomScale="74" zoomScaleNormal="100" workbookViewId="0">
      <selection activeCell="A16" sqref="A16"/>
    </sheetView>
  </sheetViews>
  <sheetFormatPr defaultRowHeight="15.75" x14ac:dyDescent="0.3"/>
  <sheetData>
    <row r="16" spans="1:1" x14ac:dyDescent="0.3">
      <c r="A16"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1CE3-903A-4FB8-AE17-8ECA2C4B662D}">
  <sheetPr>
    <tabColor rgb="FFC00000"/>
  </sheetPr>
  <dimension ref="C2:M21"/>
  <sheetViews>
    <sheetView zoomScale="150" zoomScaleNormal="150" workbookViewId="0">
      <selection activeCell="K28" sqref="K28"/>
    </sheetView>
  </sheetViews>
  <sheetFormatPr defaultColWidth="9.21875" defaultRowHeight="15" x14ac:dyDescent="0.25"/>
  <cols>
    <col min="1" max="2" width="9.21875" style="3"/>
    <col min="3" max="3" width="15.44140625" style="3" customWidth="1"/>
    <col min="4" max="4" width="65.5546875" style="3" customWidth="1"/>
    <col min="5" max="16384" width="9.21875" style="3"/>
  </cols>
  <sheetData>
    <row r="2" spans="3:13" ht="18.75" x14ac:dyDescent="0.3">
      <c r="C2" s="57" t="s">
        <v>1</v>
      </c>
      <c r="D2" s="58"/>
    </row>
    <row r="3" spans="3:13" ht="15.75" x14ac:dyDescent="0.25">
      <c r="C3" s="59" t="s">
        <v>2</v>
      </c>
      <c r="D3" s="58"/>
    </row>
    <row r="4" spans="3:13" ht="15.75" thickBot="1" x14ac:dyDescent="0.3"/>
    <row r="5" spans="3:13" ht="14.45" customHeight="1" x14ac:dyDescent="0.25">
      <c r="C5" s="75" t="s">
        <v>3</v>
      </c>
      <c r="D5" s="76"/>
      <c r="E5" s="76"/>
      <c r="F5" s="76"/>
      <c r="G5" s="76"/>
      <c r="H5" s="77"/>
      <c r="I5" s="56"/>
      <c r="J5" s="56"/>
      <c r="K5" s="56"/>
      <c r="L5" s="56"/>
      <c r="M5" s="56"/>
    </row>
    <row r="6" spans="3:13" x14ac:dyDescent="0.25">
      <c r="C6" s="78"/>
      <c r="D6" s="79"/>
      <c r="E6" s="79"/>
      <c r="F6" s="79"/>
      <c r="G6" s="79"/>
      <c r="H6" s="80"/>
      <c r="I6" s="56"/>
      <c r="J6" s="56"/>
      <c r="K6" s="56"/>
      <c r="L6" s="56"/>
      <c r="M6" s="56"/>
    </row>
    <row r="7" spans="3:13" x14ac:dyDescent="0.25">
      <c r="C7" s="78"/>
      <c r="D7" s="79"/>
      <c r="E7" s="79"/>
      <c r="F7" s="79"/>
      <c r="G7" s="79"/>
      <c r="H7" s="80"/>
      <c r="I7" s="56"/>
      <c r="J7" s="56"/>
      <c r="K7" s="56"/>
      <c r="L7" s="56"/>
      <c r="M7" s="56"/>
    </row>
    <row r="8" spans="3:13" x14ac:dyDescent="0.25">
      <c r="C8" s="78"/>
      <c r="D8" s="79"/>
      <c r="E8" s="79"/>
      <c r="F8" s="79"/>
      <c r="G8" s="79"/>
      <c r="H8" s="80"/>
      <c r="I8" s="56"/>
      <c r="J8" s="56"/>
      <c r="K8" s="56"/>
      <c r="L8" s="56"/>
      <c r="M8" s="56"/>
    </row>
    <row r="9" spans="3:13" x14ac:dyDescent="0.25">
      <c r="C9" s="78"/>
      <c r="D9" s="79"/>
      <c r="E9" s="79"/>
      <c r="F9" s="79"/>
      <c r="G9" s="79"/>
      <c r="H9" s="80"/>
      <c r="I9" s="56"/>
      <c r="J9" s="56"/>
      <c r="K9" s="56"/>
      <c r="L9" s="56"/>
      <c r="M9" s="56"/>
    </row>
    <row r="10" spans="3:13" x14ac:dyDescent="0.25">
      <c r="C10" s="78"/>
      <c r="D10" s="79"/>
      <c r="E10" s="79"/>
      <c r="F10" s="79"/>
      <c r="G10" s="79"/>
      <c r="H10" s="80"/>
      <c r="I10" s="56"/>
      <c r="J10" s="56"/>
      <c r="K10" s="56"/>
      <c r="L10" s="56"/>
      <c r="M10" s="56"/>
    </row>
    <row r="11" spans="3:13" x14ac:dyDescent="0.25">
      <c r="C11" s="78"/>
      <c r="D11" s="79"/>
      <c r="E11" s="79"/>
      <c r="F11" s="79"/>
      <c r="G11" s="79"/>
      <c r="H11" s="80"/>
      <c r="I11" s="56"/>
      <c r="J11" s="56"/>
      <c r="K11" s="56"/>
      <c r="L11" s="56"/>
      <c r="M11" s="56"/>
    </row>
    <row r="12" spans="3:13" x14ac:dyDescent="0.25">
      <c r="C12" s="78"/>
      <c r="D12" s="79"/>
      <c r="E12" s="79"/>
      <c r="F12" s="79"/>
      <c r="G12" s="79"/>
      <c r="H12" s="80"/>
      <c r="I12" s="56"/>
      <c r="J12" s="56"/>
      <c r="K12" s="56"/>
      <c r="L12" s="56"/>
      <c r="M12" s="56"/>
    </row>
    <row r="13" spans="3:13" ht="31.5" customHeight="1" thickBot="1" x14ac:dyDescent="0.3">
      <c r="C13" s="81"/>
      <c r="D13" s="82"/>
      <c r="E13" s="82"/>
      <c r="F13" s="82"/>
      <c r="G13" s="82"/>
      <c r="H13" s="83"/>
      <c r="I13" s="56"/>
      <c r="J13" s="56"/>
      <c r="K13" s="56"/>
      <c r="L13" s="56"/>
      <c r="M13" s="56"/>
    </row>
    <row r="14" spans="3:13" x14ac:dyDescent="0.25">
      <c r="C14" s="56"/>
      <c r="D14" s="56"/>
      <c r="E14" s="56"/>
      <c r="F14" s="56"/>
      <c r="G14" s="56"/>
      <c r="H14" s="56"/>
      <c r="I14" s="56"/>
      <c r="J14" s="56"/>
      <c r="K14" s="56"/>
      <c r="L14" s="56"/>
      <c r="M14" s="56"/>
    </row>
    <row r="16" spans="3:13" x14ac:dyDescent="0.25">
      <c r="C16" s="60" t="s">
        <v>4</v>
      </c>
      <c r="D16" s="60" t="s">
        <v>5</v>
      </c>
    </row>
    <row r="17" spans="3:4" ht="65.45" customHeight="1" x14ac:dyDescent="0.25">
      <c r="C17" s="61" t="s">
        <v>6</v>
      </c>
      <c r="D17" s="62" t="s">
        <v>7</v>
      </c>
    </row>
    <row r="18" spans="3:4" ht="60" x14ac:dyDescent="0.25">
      <c r="C18" s="63" t="s">
        <v>8</v>
      </c>
      <c r="D18" s="62" t="s">
        <v>9</v>
      </c>
    </row>
    <row r="19" spans="3:4" ht="15.75" thickBot="1" x14ac:dyDescent="0.3"/>
    <row r="20" spans="3:4" ht="15" customHeight="1" x14ac:dyDescent="0.25">
      <c r="C20" s="84" t="s">
        <v>10</v>
      </c>
      <c r="D20" s="85"/>
    </row>
    <row r="21" spans="3:4" ht="21" customHeight="1" thickBot="1" x14ac:dyDescent="0.3">
      <c r="C21" s="86"/>
      <c r="D21" s="87"/>
    </row>
  </sheetData>
  <sheetProtection algorithmName="SHA-512" hashValue="oFKNVVwqNoRadcDPHZBfaEDYJ9AFLxRZDofR9ci0kZIV6nE4r03MCt9TruTrazNHGZN2vS9N3N8cg5sm6HW+ZQ==" saltValue="dqmv07v5BsYvcGKSYgjUWQ==" spinCount="100000" sheet="1" objects="1" scenarios="1" selectLockedCells="1"/>
  <mergeCells count="2">
    <mergeCell ref="C5:H13"/>
    <mergeCell ref="C20:D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5BF8-97B7-4AFD-91AE-CB65C0DF0DEE}">
  <sheetPr>
    <tabColor rgb="FF7030A0"/>
  </sheetPr>
  <dimension ref="A2:Q37"/>
  <sheetViews>
    <sheetView topLeftCell="B1" zoomScale="130" zoomScaleNormal="130" workbookViewId="0">
      <selection activeCell="H14" sqref="H14:I17"/>
    </sheetView>
  </sheetViews>
  <sheetFormatPr defaultColWidth="9.21875" defaultRowHeight="15" x14ac:dyDescent="0.25"/>
  <cols>
    <col min="1" max="2" width="9.21875" style="3"/>
    <col min="3" max="3" width="6" style="3" customWidth="1"/>
    <col min="4" max="4" width="16.109375" style="3" customWidth="1"/>
    <col min="5" max="5" width="20.44140625" style="3" customWidth="1"/>
    <col min="6" max="6" width="34.5546875" style="3" customWidth="1"/>
    <col min="7" max="7" width="19.6640625" style="3" customWidth="1"/>
    <col min="8" max="8" width="20.88671875" style="3" customWidth="1"/>
    <col min="9" max="9" width="17.21875" style="3" customWidth="1"/>
    <col min="10" max="10" width="18.109375" style="3" customWidth="1"/>
    <col min="11" max="11" width="16.6640625" style="3" customWidth="1"/>
    <col min="12" max="12" width="17" style="3" customWidth="1"/>
    <col min="13" max="13" width="14.5546875" style="3" customWidth="1"/>
    <col min="14" max="14" width="15.33203125" style="3" customWidth="1"/>
    <col min="15" max="15" width="15.6640625" style="3" customWidth="1"/>
    <col min="16" max="16" width="9.21875" style="3"/>
    <col min="17" max="17" width="10.21875" style="3" bestFit="1" customWidth="1"/>
    <col min="18" max="16384" width="9.21875" style="3"/>
  </cols>
  <sheetData>
    <row r="2" spans="1:17" ht="20.100000000000001" customHeight="1" x14ac:dyDescent="0.25">
      <c r="C2" s="93" t="s">
        <v>11</v>
      </c>
      <c r="D2" s="94"/>
      <c r="E2" s="94"/>
      <c r="F2" s="95"/>
    </row>
    <row r="4" spans="1:17" s="1" customFormat="1" ht="20.45" customHeight="1" thickBot="1" x14ac:dyDescent="0.35">
      <c r="C4" s="96" t="s">
        <v>12</v>
      </c>
      <c r="D4" s="96"/>
      <c r="E4" s="96"/>
      <c r="F4" s="97"/>
      <c r="G4" s="97"/>
      <c r="H4" s="97"/>
    </row>
    <row r="5" spans="1:17" s="1" customFormat="1" ht="20.45" customHeight="1" thickBot="1" x14ac:dyDescent="0.35">
      <c r="C5" s="39"/>
      <c r="D5" s="39"/>
      <c r="E5" s="39"/>
      <c r="F5" s="49"/>
      <c r="G5" s="49"/>
      <c r="H5" s="49"/>
      <c r="I5" s="98" t="s">
        <v>13</v>
      </c>
      <c r="J5" s="99"/>
      <c r="K5" s="99"/>
      <c r="L5" s="99"/>
      <c r="M5" s="100"/>
    </row>
    <row r="6" spans="1:17" s="1" customFormat="1" ht="20.45" customHeight="1" x14ac:dyDescent="0.25">
      <c r="B6" s="2" t="s">
        <v>14</v>
      </c>
      <c r="C6" s="104" t="s">
        <v>15</v>
      </c>
      <c r="D6" s="105"/>
      <c r="E6" s="105"/>
      <c r="F6" s="64"/>
      <c r="G6" s="49"/>
      <c r="H6" s="49"/>
      <c r="I6" s="101"/>
      <c r="J6" s="102"/>
      <c r="K6" s="102"/>
      <c r="L6" s="102"/>
      <c r="M6" s="103"/>
    </row>
    <row r="7" spans="1:17" s="1" customFormat="1" ht="20.45" customHeight="1" thickBot="1" x14ac:dyDescent="0.4">
      <c r="C7" s="88" t="s">
        <v>16</v>
      </c>
      <c r="D7" s="89"/>
      <c r="E7" s="90"/>
      <c r="F7" s="19">
        <f>SUM(F6*G29)</f>
        <v>0</v>
      </c>
      <c r="G7" s="49"/>
      <c r="H7" s="49"/>
      <c r="I7" s="53" t="s">
        <v>17</v>
      </c>
      <c r="J7" s="54"/>
      <c r="K7" s="55"/>
      <c r="L7" s="91">
        <f>F8</f>
        <v>0</v>
      </c>
      <c r="M7" s="92"/>
    </row>
    <row r="8" spans="1:17" s="1" customFormat="1" ht="20.45" customHeight="1" x14ac:dyDescent="0.3">
      <c r="C8" s="108" t="s">
        <v>18</v>
      </c>
      <c r="D8" s="109"/>
      <c r="E8" s="110"/>
      <c r="F8" s="24">
        <f>L32</f>
        <v>0</v>
      </c>
      <c r="G8" s="49"/>
      <c r="H8" s="49"/>
      <c r="I8" s="50"/>
      <c r="J8" s="50"/>
      <c r="K8" s="50"/>
      <c r="L8" s="51"/>
      <c r="M8" s="52"/>
    </row>
    <row r="9" spans="1:17" s="1" customFormat="1" ht="20.45" customHeight="1" x14ac:dyDescent="0.25">
      <c r="C9" s="108" t="s">
        <v>19</v>
      </c>
      <c r="D9" s="109"/>
      <c r="E9" s="110"/>
      <c r="F9" s="20">
        <f>SUM(F7-F8)</f>
        <v>0</v>
      </c>
      <c r="G9" s="49"/>
      <c r="H9" s="49"/>
      <c r="I9" s="18"/>
    </row>
    <row r="10" spans="1:17" s="1" customFormat="1" ht="20.45" customHeight="1" thickBot="1" x14ac:dyDescent="0.3">
      <c r="C10" s="111" t="s">
        <v>20</v>
      </c>
      <c r="D10" s="112"/>
      <c r="E10" s="112"/>
      <c r="F10" s="21">
        <f>M33</f>
        <v>0</v>
      </c>
      <c r="G10" s="49"/>
      <c r="H10" s="49"/>
      <c r="I10" s="18"/>
    </row>
    <row r="11" spans="1:17" s="1" customFormat="1" ht="20.45" customHeight="1" x14ac:dyDescent="0.25">
      <c r="C11" s="2"/>
      <c r="D11" s="2"/>
      <c r="E11" s="2"/>
      <c r="F11" s="49"/>
      <c r="G11" s="49"/>
      <c r="H11" s="49"/>
      <c r="I11" s="18"/>
    </row>
    <row r="12" spans="1:17" s="1" customFormat="1" x14ac:dyDescent="0.25">
      <c r="C12" s="2"/>
    </row>
    <row r="13" spans="1:17" ht="78.599999999999994" customHeight="1" x14ac:dyDescent="0.25">
      <c r="A13" s="1"/>
      <c r="B13" s="48" t="s">
        <v>21</v>
      </c>
      <c r="C13" s="113" t="s">
        <v>22</v>
      </c>
      <c r="D13" s="10" t="s">
        <v>23</v>
      </c>
      <c r="E13" s="114" t="s">
        <v>24</v>
      </c>
      <c r="F13" s="114"/>
      <c r="G13" s="6" t="s">
        <v>25</v>
      </c>
      <c r="H13" s="6" t="s">
        <v>26</v>
      </c>
      <c r="I13" s="6" t="s">
        <v>27</v>
      </c>
      <c r="J13" s="15" t="s">
        <v>28</v>
      </c>
      <c r="K13" s="15" t="s">
        <v>29</v>
      </c>
      <c r="L13" s="15" t="s">
        <v>30</v>
      </c>
      <c r="M13" s="15" t="s">
        <v>31</v>
      </c>
    </row>
    <row r="14" spans="1:17" ht="14.45" customHeight="1" x14ac:dyDescent="0.25">
      <c r="A14" s="1"/>
      <c r="B14" s="1"/>
      <c r="C14" s="113"/>
      <c r="D14" s="115" t="s">
        <v>32</v>
      </c>
      <c r="E14" s="116" t="s">
        <v>33</v>
      </c>
      <c r="F14" s="116"/>
      <c r="G14" s="7">
        <v>1750</v>
      </c>
      <c r="H14" s="65"/>
      <c r="I14" s="67"/>
      <c r="J14" s="16">
        <f>SUM(I14*H14)</f>
        <v>0</v>
      </c>
      <c r="K14" s="16">
        <f>SUM(G14*I14)</f>
        <v>0</v>
      </c>
      <c r="L14" s="9">
        <f t="shared" ref="L14:L28" si="0">IF(J14&gt;K14,K14,IF(K14=J14,J14,IF(J14&lt;K14,J14,0)))</f>
        <v>0</v>
      </c>
      <c r="M14" s="17">
        <f>IF(J14&gt;K14,SUM(J14-K14),0)</f>
        <v>0</v>
      </c>
      <c r="N14" s="4"/>
      <c r="O14" s="4"/>
      <c r="P14" s="4"/>
      <c r="Q14" s="4"/>
    </row>
    <row r="15" spans="1:17" x14ac:dyDescent="0.25">
      <c r="A15" s="1"/>
      <c r="B15" s="1"/>
      <c r="C15" s="113"/>
      <c r="D15" s="115"/>
      <c r="E15" s="116" t="s">
        <v>34</v>
      </c>
      <c r="F15" s="116"/>
      <c r="G15" s="36">
        <v>8000</v>
      </c>
      <c r="H15" s="66"/>
      <c r="I15" s="67"/>
      <c r="J15" s="16">
        <f t="shared" ref="J15:J28" si="1">SUM(I15*H15)</f>
        <v>0</v>
      </c>
      <c r="K15" s="16">
        <f t="shared" ref="K15:K18" si="2">SUM(G15*I15)</f>
        <v>0</v>
      </c>
      <c r="L15" s="9">
        <f t="shared" si="0"/>
        <v>0</v>
      </c>
      <c r="M15" s="17">
        <f t="shared" ref="M15:M28" si="3">IF(J15&gt;K15,SUM(J15-K15),0)</f>
        <v>0</v>
      </c>
      <c r="N15" s="4"/>
      <c r="O15" s="4"/>
      <c r="P15" s="5"/>
      <c r="Q15" s="5"/>
    </row>
    <row r="16" spans="1:17" x14ac:dyDescent="0.25">
      <c r="A16" s="1"/>
      <c r="B16" s="1"/>
      <c r="C16" s="113"/>
      <c r="D16" s="115"/>
      <c r="E16" s="107" t="s">
        <v>35</v>
      </c>
      <c r="F16" s="107"/>
      <c r="G16" s="36">
        <v>840</v>
      </c>
      <c r="H16" s="66"/>
      <c r="I16" s="67"/>
      <c r="J16" s="16">
        <f>SUM(I16*H16)</f>
        <v>0</v>
      </c>
      <c r="K16" s="16">
        <f>SUM(G16*I16)</f>
        <v>0</v>
      </c>
      <c r="L16" s="9">
        <f t="shared" si="0"/>
        <v>0</v>
      </c>
      <c r="M16" s="17">
        <f t="shared" si="3"/>
        <v>0</v>
      </c>
      <c r="N16" s="4"/>
      <c r="O16" s="22"/>
    </row>
    <row r="17" spans="1:15" x14ac:dyDescent="0.25">
      <c r="A17" s="1"/>
      <c r="B17" s="1"/>
      <c r="C17" s="113"/>
      <c r="D17" s="115"/>
      <c r="E17" s="107" t="s">
        <v>36</v>
      </c>
      <c r="F17" s="107"/>
      <c r="G17" s="36">
        <v>840</v>
      </c>
      <c r="H17" s="66"/>
      <c r="I17" s="67"/>
      <c r="J17" s="16">
        <f t="shared" si="1"/>
        <v>0</v>
      </c>
      <c r="K17" s="16">
        <f>SUM(G17*I17)</f>
        <v>0</v>
      </c>
      <c r="L17" s="9">
        <f t="shared" si="0"/>
        <v>0</v>
      </c>
      <c r="M17" s="17">
        <f t="shared" si="3"/>
        <v>0</v>
      </c>
      <c r="N17" s="4"/>
      <c r="O17" s="23"/>
    </row>
    <row r="18" spans="1:15" x14ac:dyDescent="0.25">
      <c r="A18" s="1"/>
      <c r="B18" s="1"/>
      <c r="C18" s="113"/>
      <c r="D18" s="149" t="s">
        <v>37</v>
      </c>
      <c r="E18" s="107" t="s">
        <v>38</v>
      </c>
      <c r="F18" s="107"/>
      <c r="G18" s="36">
        <v>4000</v>
      </c>
      <c r="H18" s="66"/>
      <c r="I18" s="67"/>
      <c r="J18" s="16">
        <f t="shared" si="1"/>
        <v>0</v>
      </c>
      <c r="K18" s="16">
        <f t="shared" si="2"/>
        <v>0</v>
      </c>
      <c r="L18" s="9">
        <f t="shared" si="0"/>
        <v>0</v>
      </c>
      <c r="M18" s="17">
        <f t="shared" si="3"/>
        <v>0</v>
      </c>
      <c r="N18" s="4"/>
      <c r="O18" s="4"/>
    </row>
    <row r="19" spans="1:15" x14ac:dyDescent="0.25">
      <c r="A19" s="1"/>
      <c r="B19" s="1"/>
      <c r="C19" s="113"/>
      <c r="D19" s="149"/>
      <c r="E19" s="150" t="s">
        <v>39</v>
      </c>
      <c r="F19" s="35" t="s">
        <v>40</v>
      </c>
      <c r="G19" s="106">
        <v>1600</v>
      </c>
      <c r="H19" s="129"/>
      <c r="I19" s="132"/>
      <c r="J19" s="123">
        <f>SUM(I19*H19)</f>
        <v>0</v>
      </c>
      <c r="K19" s="123">
        <f>SUM(G19*I19)</f>
        <v>0</v>
      </c>
      <c r="L19" s="126">
        <f>IF(J19&gt;K19,K19,IF(J19=K19,K19,IF(J19&lt;K19,J19,0)))</f>
        <v>0</v>
      </c>
      <c r="M19" s="117">
        <f>IF(J19&gt;K19,SUM(J19-K19),0)</f>
        <v>0</v>
      </c>
    </row>
    <row r="20" spans="1:15" x14ac:dyDescent="0.25">
      <c r="A20" s="1"/>
      <c r="B20" s="1"/>
      <c r="C20" s="113"/>
      <c r="D20" s="149"/>
      <c r="E20" s="150"/>
      <c r="F20" s="35" t="s">
        <v>41</v>
      </c>
      <c r="G20" s="106"/>
      <c r="H20" s="130"/>
      <c r="I20" s="133"/>
      <c r="J20" s="124"/>
      <c r="K20" s="124"/>
      <c r="L20" s="127"/>
      <c r="M20" s="118"/>
    </row>
    <row r="21" spans="1:15" x14ac:dyDescent="0.25">
      <c r="A21" s="1"/>
      <c r="B21" s="1"/>
      <c r="C21" s="113"/>
      <c r="D21" s="149"/>
      <c r="E21" s="150"/>
      <c r="F21" s="35" t="s">
        <v>42</v>
      </c>
      <c r="G21" s="106"/>
      <c r="H21" s="130"/>
      <c r="I21" s="133"/>
      <c r="J21" s="124"/>
      <c r="K21" s="124"/>
      <c r="L21" s="127"/>
      <c r="M21" s="118"/>
    </row>
    <row r="22" spans="1:15" ht="14.45" customHeight="1" x14ac:dyDescent="0.25">
      <c r="A22" s="1"/>
      <c r="B22" s="1"/>
      <c r="C22" s="113"/>
      <c r="D22" s="149"/>
      <c r="E22" s="150"/>
      <c r="F22" s="35" t="s">
        <v>43</v>
      </c>
      <c r="G22" s="106"/>
      <c r="H22" s="130"/>
      <c r="I22" s="133"/>
      <c r="J22" s="124"/>
      <c r="K22" s="124"/>
      <c r="L22" s="127"/>
      <c r="M22" s="118"/>
    </row>
    <row r="23" spans="1:15" ht="15.6" customHeight="1" x14ac:dyDescent="0.25">
      <c r="A23" s="1"/>
      <c r="B23" s="1"/>
      <c r="C23" s="113"/>
      <c r="D23" s="149"/>
      <c r="E23" s="150"/>
      <c r="F23" s="35" t="s">
        <v>44</v>
      </c>
      <c r="G23" s="106"/>
      <c r="H23" s="130"/>
      <c r="I23" s="133"/>
      <c r="J23" s="124"/>
      <c r="K23" s="124"/>
      <c r="L23" s="127"/>
      <c r="M23" s="118"/>
    </row>
    <row r="24" spans="1:15" ht="15.6" customHeight="1" x14ac:dyDescent="0.25">
      <c r="A24" s="1"/>
      <c r="B24" s="1"/>
      <c r="C24" s="113"/>
      <c r="D24" s="149"/>
      <c r="E24" s="150"/>
      <c r="F24" s="35" t="s">
        <v>45</v>
      </c>
      <c r="G24" s="106"/>
      <c r="H24" s="130"/>
      <c r="I24" s="133"/>
      <c r="J24" s="124"/>
      <c r="K24" s="124"/>
      <c r="L24" s="127"/>
      <c r="M24" s="118"/>
    </row>
    <row r="25" spans="1:15" ht="15.6" customHeight="1" x14ac:dyDescent="0.25">
      <c r="A25" s="1"/>
      <c r="B25" s="1"/>
      <c r="C25" s="113"/>
      <c r="D25" s="149"/>
      <c r="E25" s="150"/>
      <c r="F25" s="35" t="s">
        <v>46</v>
      </c>
      <c r="G25" s="106"/>
      <c r="H25" s="130"/>
      <c r="I25" s="133"/>
      <c r="J25" s="124"/>
      <c r="K25" s="124"/>
      <c r="L25" s="127"/>
      <c r="M25" s="118"/>
    </row>
    <row r="26" spans="1:15" ht="15.6" customHeight="1" x14ac:dyDescent="0.25">
      <c r="A26" s="1"/>
      <c r="B26" s="1"/>
      <c r="C26" s="113"/>
      <c r="D26" s="149"/>
      <c r="E26" s="150"/>
      <c r="F26" s="35" t="s">
        <v>47</v>
      </c>
      <c r="G26" s="106"/>
      <c r="H26" s="130"/>
      <c r="I26" s="133"/>
      <c r="J26" s="124"/>
      <c r="K26" s="124"/>
      <c r="L26" s="127"/>
      <c r="M26" s="118"/>
    </row>
    <row r="27" spans="1:15" ht="15.6" customHeight="1" x14ac:dyDescent="0.25">
      <c r="A27" s="1"/>
      <c r="B27" s="1"/>
      <c r="C27" s="113"/>
      <c r="D27" s="149"/>
      <c r="E27" s="107" t="s">
        <v>48</v>
      </c>
      <c r="F27" s="107"/>
      <c r="G27" s="106"/>
      <c r="H27" s="131"/>
      <c r="I27" s="134"/>
      <c r="J27" s="125"/>
      <c r="K27" s="125"/>
      <c r="L27" s="128"/>
      <c r="M27" s="119"/>
    </row>
    <row r="28" spans="1:15" ht="15.6" customHeight="1" x14ac:dyDescent="0.25">
      <c r="A28" s="1"/>
      <c r="B28" s="1"/>
      <c r="C28" s="113"/>
      <c r="D28" s="149"/>
      <c r="E28" s="107" t="s">
        <v>49</v>
      </c>
      <c r="F28" s="107"/>
      <c r="G28" s="36">
        <v>2500</v>
      </c>
      <c r="H28" s="66"/>
      <c r="I28" s="67"/>
      <c r="J28" s="16">
        <f t="shared" si="1"/>
        <v>0</v>
      </c>
      <c r="K28" s="16">
        <f>SUM(G28*I28)</f>
        <v>0</v>
      </c>
      <c r="L28" s="9">
        <f t="shared" si="0"/>
        <v>0</v>
      </c>
      <c r="M28" s="17">
        <f t="shared" si="3"/>
        <v>0</v>
      </c>
    </row>
    <row r="29" spans="1:15" ht="15.75" thickBot="1" x14ac:dyDescent="0.3">
      <c r="A29" s="1"/>
      <c r="B29" s="1"/>
      <c r="C29" s="113"/>
      <c r="D29" s="135" t="s">
        <v>50</v>
      </c>
      <c r="E29" s="135"/>
      <c r="F29" s="135"/>
      <c r="G29" s="37">
        <v>14000</v>
      </c>
      <c r="H29" s="29"/>
      <c r="I29" s="30"/>
      <c r="J29" s="30"/>
      <c r="K29" s="28">
        <f>SUM(K14:K28)</f>
        <v>0</v>
      </c>
      <c r="L29" s="30"/>
      <c r="M29" s="31"/>
    </row>
    <row r="30" spans="1:15" ht="16.5" customHeight="1" thickBot="1" x14ac:dyDescent="0.3">
      <c r="A30" s="1"/>
      <c r="B30" s="1"/>
      <c r="C30" s="113"/>
      <c r="D30" s="136" t="s">
        <v>51</v>
      </c>
      <c r="E30" s="137"/>
      <c r="F30" s="137"/>
      <c r="G30" s="138"/>
      <c r="H30" s="26">
        <f>SUM(H14:H28)</f>
        <v>0</v>
      </c>
      <c r="I30" s="139"/>
      <c r="J30" s="140"/>
      <c r="K30" s="140"/>
      <c r="L30" s="140"/>
      <c r="M30" s="141"/>
    </row>
    <row r="31" spans="1:15" ht="15.75" thickBot="1" x14ac:dyDescent="0.3">
      <c r="A31" s="1"/>
      <c r="B31" s="1"/>
      <c r="C31" s="113"/>
      <c r="D31" s="142" t="s">
        <v>28</v>
      </c>
      <c r="E31" s="143"/>
      <c r="F31" s="143"/>
      <c r="G31" s="143"/>
      <c r="H31" s="143"/>
      <c r="I31" s="144"/>
      <c r="J31" s="25">
        <f>SUM(J14:J28)</f>
        <v>0</v>
      </c>
      <c r="K31" s="145"/>
      <c r="L31" s="146"/>
      <c r="M31" s="147"/>
    </row>
    <row r="32" spans="1:15" ht="15.75" thickBot="1" x14ac:dyDescent="0.3">
      <c r="A32" s="1"/>
      <c r="B32" s="1"/>
      <c r="C32" s="113"/>
      <c r="D32" s="120" t="s">
        <v>52</v>
      </c>
      <c r="E32" s="121"/>
      <c r="F32" s="121"/>
      <c r="G32" s="121"/>
      <c r="H32" s="121"/>
      <c r="I32" s="121"/>
      <c r="J32" s="121"/>
      <c r="K32" s="148"/>
      <c r="L32" s="32">
        <f>SUM(L14:L28)</f>
        <v>0</v>
      </c>
      <c r="M32" s="27"/>
    </row>
    <row r="33" spans="1:13" ht="15.75" thickBot="1" x14ac:dyDescent="0.3">
      <c r="A33" s="1"/>
      <c r="B33" s="1"/>
      <c r="C33" s="113"/>
      <c r="D33" s="120" t="s">
        <v>53</v>
      </c>
      <c r="E33" s="121"/>
      <c r="F33" s="121"/>
      <c r="G33" s="121"/>
      <c r="H33" s="121"/>
      <c r="I33" s="121"/>
      <c r="J33" s="121"/>
      <c r="K33" s="121"/>
      <c r="L33" s="122"/>
      <c r="M33" s="40">
        <f>SUM(M14:M28)</f>
        <v>0</v>
      </c>
    </row>
    <row r="34" spans="1:13" x14ac:dyDescent="0.25">
      <c r="A34" s="1"/>
      <c r="B34" s="1"/>
    </row>
    <row r="35" spans="1:13" x14ac:dyDescent="0.25">
      <c r="A35" s="1"/>
      <c r="B35" s="1"/>
    </row>
    <row r="36" spans="1:13" ht="19.5" customHeight="1" x14ac:dyDescent="0.25">
      <c r="A36" s="1"/>
      <c r="B36" s="1"/>
      <c r="C36" s="11"/>
      <c r="D36" s="12"/>
      <c r="E36" s="12"/>
      <c r="F36" s="12"/>
      <c r="G36" s="12"/>
      <c r="H36" s="12"/>
      <c r="I36" s="8"/>
    </row>
    <row r="37" spans="1:13" x14ac:dyDescent="0.25">
      <c r="A37" s="1"/>
      <c r="B37" s="1"/>
    </row>
  </sheetData>
  <sheetProtection algorithmName="SHA-512" hashValue="hEzEtLyJurZAJHMb5LgZpPs4Kv/wnyIpupdrY/PDha6R9nP+0KOXol6mQ+l4YIf558OeJE9ksLqD9GH6iPOO9g==" saltValue="cqFCnaQp80PEXibQqmiygQ==" spinCount="100000" sheet="1" objects="1" scenarios="1" selectLockedCells="1"/>
  <mergeCells count="36">
    <mergeCell ref="M19:M27"/>
    <mergeCell ref="D33:L33"/>
    <mergeCell ref="K19:K27"/>
    <mergeCell ref="L19:L27"/>
    <mergeCell ref="H19:H27"/>
    <mergeCell ref="I19:I27"/>
    <mergeCell ref="J19:J27"/>
    <mergeCell ref="D29:F29"/>
    <mergeCell ref="D30:G30"/>
    <mergeCell ref="I30:M30"/>
    <mergeCell ref="D31:I31"/>
    <mergeCell ref="K31:M31"/>
    <mergeCell ref="D32:K32"/>
    <mergeCell ref="D18:D28"/>
    <mergeCell ref="E18:F18"/>
    <mergeCell ref="E19:E26"/>
    <mergeCell ref="G19:G27"/>
    <mergeCell ref="E27:F27"/>
    <mergeCell ref="E28:F28"/>
    <mergeCell ref="C8:E8"/>
    <mergeCell ref="C9:E9"/>
    <mergeCell ref="C10:E10"/>
    <mergeCell ref="C13:C33"/>
    <mergeCell ref="E13:F13"/>
    <mergeCell ref="D14:D17"/>
    <mergeCell ref="E14:F14"/>
    <mergeCell ref="E15:F15"/>
    <mergeCell ref="E16:F16"/>
    <mergeCell ref="E17:F17"/>
    <mergeCell ref="C7:E7"/>
    <mergeCell ref="L7:M7"/>
    <mergeCell ref="C2:F2"/>
    <mergeCell ref="C4:E4"/>
    <mergeCell ref="F4:H4"/>
    <mergeCell ref="I5:M6"/>
    <mergeCell ref="C6:E6"/>
  </mergeCells>
  <conditionalFormatting sqref="F7">
    <cfRule type="cellIs" dxfId="40" priority="21" operator="greaterThan">
      <formula>0</formula>
    </cfRule>
  </conditionalFormatting>
  <conditionalFormatting sqref="F8">
    <cfRule type="cellIs" dxfId="39" priority="20" operator="greaterThan">
      <formula>0</formula>
    </cfRule>
  </conditionalFormatting>
  <conditionalFormatting sqref="F10">
    <cfRule type="cellIs" dxfId="38" priority="15" operator="greaterThan">
      <formula>0</formula>
    </cfRule>
  </conditionalFormatting>
  <conditionalFormatting sqref="L7 L8:M8">
    <cfRule type="cellIs" dxfId="37" priority="1" operator="greaterThan">
      <formula>0</formula>
    </cfRule>
  </conditionalFormatting>
  <conditionalFormatting sqref="L14:L19 L28">
    <cfRule type="cellIs" dxfId="36" priority="19" operator="greaterThan">
      <formula>0</formula>
    </cfRule>
  </conditionalFormatting>
  <conditionalFormatting sqref="L32">
    <cfRule type="cellIs" dxfId="35" priority="16" operator="equal">
      <formula>0</formula>
    </cfRule>
    <cfRule type="cellIs" dxfId="34" priority="17" operator="greaterThan">
      <formula>0</formula>
    </cfRule>
  </conditionalFormatting>
  <conditionalFormatting sqref="M14:M19 M28">
    <cfRule type="cellIs" dxfId="33" priority="2" operator="greaterThan">
      <formula>0</formula>
    </cfRule>
  </conditionalFormatting>
  <conditionalFormatting sqref="M15">
    <cfRule type="expression" dxfId="32" priority="14">
      <formula>$J$15&gt;$K$15</formula>
    </cfRule>
  </conditionalFormatting>
  <conditionalFormatting sqref="M16">
    <cfRule type="expression" dxfId="31" priority="13">
      <formula>$J$16&gt;$K$16</formula>
    </cfRule>
  </conditionalFormatting>
  <conditionalFormatting sqref="M19">
    <cfRule type="expression" dxfId="30" priority="12">
      <formula>$J$19&gt;$K$19</formula>
    </cfRule>
  </conditionalFormatting>
  <conditionalFormatting sqref="M28">
    <cfRule type="expression" dxfId="29" priority="3">
      <formula>$J$28&gt;$K$28</formula>
    </cfRule>
    <cfRule type="expression" dxfId="28" priority="4">
      <formula>$J$27&gt;$K$27</formula>
    </cfRule>
  </conditionalFormatting>
  <conditionalFormatting sqref="M33">
    <cfRule type="cellIs" dxfId="27" priority="18" operator="greaterThan">
      <formula>0</formula>
    </cfRule>
  </conditionalFormatting>
  <dataValidations count="1">
    <dataValidation allowBlank="1" showInputMessage="1" showErrorMessage="1" promptTitle="Please Note" prompt="The Program allows for a combined total of $1600 per unit for any Insultation, Air Sealing, or Ventilation measures. Please estimate the total cost for those measures per unit. " sqref="H19:H27" xr:uid="{1F0C1FB3-41A1-4683-9424-5694F594196B}"/>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F68B-CBB7-4699-8153-17E661832427}">
  <sheetPr>
    <tabColor rgb="FF33CCCC"/>
  </sheetPr>
  <dimension ref="A2:Q69"/>
  <sheetViews>
    <sheetView tabSelected="1" topLeftCell="B1" zoomScale="120" zoomScaleNormal="120" workbookViewId="0">
      <selection activeCell="F6" sqref="F6"/>
    </sheetView>
  </sheetViews>
  <sheetFormatPr defaultColWidth="9.21875" defaultRowHeight="15" x14ac:dyDescent="0.25"/>
  <cols>
    <col min="1" max="2" width="9.21875" style="3"/>
    <col min="3" max="3" width="6" style="3" customWidth="1"/>
    <col min="4" max="4" width="16.109375" style="3" customWidth="1"/>
    <col min="5" max="5" width="20.44140625" style="3" customWidth="1"/>
    <col min="6" max="6" width="34.5546875" style="3" customWidth="1"/>
    <col min="7" max="7" width="19.6640625" style="3" customWidth="1"/>
    <col min="8" max="8" width="20.88671875" style="3" customWidth="1"/>
    <col min="9" max="9" width="17.21875" style="3" customWidth="1"/>
    <col min="10" max="10" width="18.109375" style="3" customWidth="1"/>
    <col min="11" max="11" width="16.6640625" style="3" customWidth="1"/>
    <col min="12" max="12" width="17" style="3" customWidth="1"/>
    <col min="13" max="13" width="14.5546875" style="3" customWidth="1"/>
    <col min="14" max="14" width="15.33203125" style="3" customWidth="1"/>
    <col min="15" max="15" width="15.6640625" style="3" customWidth="1"/>
    <col min="16" max="16" width="9.21875" style="3"/>
    <col min="17" max="17" width="10.21875" style="3" bestFit="1" customWidth="1"/>
    <col min="18" max="16384" width="9.21875" style="3"/>
  </cols>
  <sheetData>
    <row r="2" spans="1:17" ht="23.1" customHeight="1" x14ac:dyDescent="0.25">
      <c r="B2" s="1"/>
      <c r="C2" s="93" t="s">
        <v>11</v>
      </c>
      <c r="D2" s="94"/>
      <c r="E2" s="94"/>
      <c r="F2" s="95"/>
    </row>
    <row r="3" spans="1:17" ht="15.75" thickBot="1" x14ac:dyDescent="0.3">
      <c r="B3" s="1"/>
    </row>
    <row r="4" spans="1:17" ht="18.75" x14ac:dyDescent="0.3">
      <c r="B4" s="1"/>
      <c r="C4" s="96" t="s">
        <v>54</v>
      </c>
      <c r="D4" s="96"/>
      <c r="E4" s="96"/>
      <c r="I4" s="98" t="s">
        <v>13</v>
      </c>
      <c r="J4" s="99"/>
      <c r="K4" s="99"/>
      <c r="L4" s="99"/>
      <c r="M4" s="100"/>
    </row>
    <row r="5" spans="1:17" ht="15" customHeight="1" thickBot="1" x14ac:dyDescent="0.35">
      <c r="B5" s="1"/>
      <c r="C5" s="39"/>
      <c r="D5" s="39"/>
      <c r="E5" s="39"/>
      <c r="I5" s="101"/>
      <c r="J5" s="102"/>
      <c r="K5" s="102"/>
      <c r="L5" s="102"/>
      <c r="M5" s="103"/>
    </row>
    <row r="6" spans="1:17" ht="18.600000000000001" customHeight="1" thickBot="1" x14ac:dyDescent="0.4">
      <c r="B6" s="2" t="s">
        <v>55</v>
      </c>
      <c r="C6" s="104" t="s">
        <v>15</v>
      </c>
      <c r="D6" s="105"/>
      <c r="E6" s="105"/>
      <c r="F6" s="68"/>
      <c r="I6" s="53" t="s">
        <v>56</v>
      </c>
      <c r="J6" s="54"/>
      <c r="K6" s="55"/>
      <c r="L6" s="91">
        <f>SUM(F8+F39)</f>
        <v>0</v>
      </c>
      <c r="M6" s="92"/>
    </row>
    <row r="7" spans="1:17" ht="20.100000000000001" customHeight="1" x14ac:dyDescent="0.25">
      <c r="B7" s="1"/>
      <c r="C7" s="88" t="s">
        <v>16</v>
      </c>
      <c r="D7" s="109"/>
      <c r="E7" s="110"/>
      <c r="F7" s="19">
        <f>SUM(F6*G29)</f>
        <v>0</v>
      </c>
    </row>
    <row r="8" spans="1:17" ht="18.95" customHeight="1" x14ac:dyDescent="0.25">
      <c r="B8" s="1"/>
      <c r="C8" s="178" t="s">
        <v>57</v>
      </c>
      <c r="D8" s="179"/>
      <c r="E8" s="179"/>
      <c r="F8" s="24">
        <f>L32</f>
        <v>0</v>
      </c>
    </row>
    <row r="9" spans="1:17" ht="20.100000000000001" customHeight="1" x14ac:dyDescent="0.25">
      <c r="B9" s="1"/>
      <c r="C9" s="178" t="s">
        <v>19</v>
      </c>
      <c r="D9" s="179"/>
      <c r="E9" s="179"/>
      <c r="F9" s="20">
        <f>SUM(F7-F8)</f>
        <v>0</v>
      </c>
    </row>
    <row r="10" spans="1:17" ht="22.5" customHeight="1" thickBot="1" x14ac:dyDescent="0.3">
      <c r="B10" s="1"/>
      <c r="C10" s="111" t="s">
        <v>20</v>
      </c>
      <c r="D10" s="112"/>
      <c r="E10" s="112"/>
      <c r="F10" s="21">
        <f>M33</f>
        <v>0</v>
      </c>
    </row>
    <row r="11" spans="1:17" ht="18.75" x14ac:dyDescent="0.3">
      <c r="B11" s="1"/>
      <c r="C11" s="33"/>
      <c r="D11" s="33"/>
      <c r="E11" s="33"/>
    </row>
    <row r="12" spans="1:17" s="1" customFormat="1" x14ac:dyDescent="0.25">
      <c r="C12" s="2"/>
    </row>
    <row r="13" spans="1:17" ht="78.599999999999994" customHeight="1" x14ac:dyDescent="0.25">
      <c r="A13" s="1"/>
      <c r="B13" s="48" t="s">
        <v>21</v>
      </c>
      <c r="C13" s="113" t="s">
        <v>22</v>
      </c>
      <c r="D13" s="10" t="s">
        <v>23</v>
      </c>
      <c r="E13" s="114" t="s">
        <v>24</v>
      </c>
      <c r="F13" s="114"/>
      <c r="G13" s="6" t="s">
        <v>25</v>
      </c>
      <c r="H13" s="6" t="s">
        <v>26</v>
      </c>
      <c r="I13" s="6" t="s">
        <v>27</v>
      </c>
      <c r="J13" s="15" t="s">
        <v>28</v>
      </c>
      <c r="K13" s="15" t="s">
        <v>29</v>
      </c>
      <c r="L13" s="15" t="s">
        <v>30</v>
      </c>
      <c r="M13" s="15" t="s">
        <v>31</v>
      </c>
    </row>
    <row r="14" spans="1:17" ht="14.45" customHeight="1" x14ac:dyDescent="0.25">
      <c r="A14" s="1"/>
      <c r="B14" s="1"/>
      <c r="C14" s="113"/>
      <c r="D14" s="115" t="s">
        <v>32</v>
      </c>
      <c r="E14" s="116" t="s">
        <v>33</v>
      </c>
      <c r="F14" s="116"/>
      <c r="G14" s="7">
        <v>1750</v>
      </c>
      <c r="H14" s="65"/>
      <c r="I14" s="67"/>
      <c r="J14" s="16">
        <f>SUM(I14*H14)</f>
        <v>0</v>
      </c>
      <c r="K14" s="16">
        <f>SUM(G14*I14)</f>
        <v>0</v>
      </c>
      <c r="L14" s="9">
        <f t="shared" ref="L14:L28" si="0">IF(J14&gt;K14,K14,IF(K14=J14,J14,IF(J14&lt;K14,J14,0)))</f>
        <v>0</v>
      </c>
      <c r="M14" s="17">
        <f>IF(J14&gt;K14,SUM(J14-K14),0)</f>
        <v>0</v>
      </c>
      <c r="N14" s="4"/>
      <c r="O14" s="4"/>
      <c r="P14" s="4"/>
      <c r="Q14" s="4"/>
    </row>
    <row r="15" spans="1:17" x14ac:dyDescent="0.25">
      <c r="A15" s="1"/>
      <c r="B15" s="1"/>
      <c r="C15" s="113"/>
      <c r="D15" s="115"/>
      <c r="E15" s="116" t="s">
        <v>34</v>
      </c>
      <c r="F15" s="116"/>
      <c r="G15" s="36">
        <v>8000</v>
      </c>
      <c r="H15" s="66"/>
      <c r="I15" s="67"/>
      <c r="J15" s="16">
        <f t="shared" ref="J15:J28" si="1">SUM(I15*H15)</f>
        <v>0</v>
      </c>
      <c r="K15" s="16">
        <f t="shared" ref="K15:K18" si="2">SUM(G15*I15)</f>
        <v>0</v>
      </c>
      <c r="L15" s="9">
        <f t="shared" si="0"/>
        <v>0</v>
      </c>
      <c r="M15" s="17">
        <f t="shared" ref="M15:M28" si="3">IF(J15&gt;K15,SUM(J15-K15),0)</f>
        <v>0</v>
      </c>
      <c r="N15" s="4"/>
      <c r="O15" s="4"/>
      <c r="P15" s="5"/>
      <c r="Q15" s="5"/>
    </row>
    <row r="16" spans="1:17" x14ac:dyDescent="0.25">
      <c r="A16" s="1"/>
      <c r="B16" s="1"/>
      <c r="C16" s="113"/>
      <c r="D16" s="115"/>
      <c r="E16" s="107" t="s">
        <v>35</v>
      </c>
      <c r="F16" s="107"/>
      <c r="G16" s="36">
        <v>840</v>
      </c>
      <c r="H16" s="66"/>
      <c r="I16" s="67"/>
      <c r="J16" s="16">
        <f>SUM(I16*H16)</f>
        <v>0</v>
      </c>
      <c r="K16" s="16">
        <f>SUM(G16*I16)</f>
        <v>0</v>
      </c>
      <c r="L16" s="9">
        <f t="shared" si="0"/>
        <v>0</v>
      </c>
      <c r="M16" s="17">
        <f t="shared" si="3"/>
        <v>0</v>
      </c>
      <c r="N16" s="4"/>
      <c r="O16" s="22"/>
    </row>
    <row r="17" spans="1:15" x14ac:dyDescent="0.25">
      <c r="A17" s="1"/>
      <c r="B17" s="1"/>
      <c r="C17" s="113"/>
      <c r="D17" s="115"/>
      <c r="E17" s="107" t="s">
        <v>36</v>
      </c>
      <c r="F17" s="107"/>
      <c r="G17" s="36">
        <v>840</v>
      </c>
      <c r="H17" s="66"/>
      <c r="I17" s="67"/>
      <c r="J17" s="16">
        <f t="shared" si="1"/>
        <v>0</v>
      </c>
      <c r="K17" s="16">
        <f>SUM(G17*I17)</f>
        <v>0</v>
      </c>
      <c r="L17" s="9">
        <f t="shared" si="0"/>
        <v>0</v>
      </c>
      <c r="M17" s="17">
        <f t="shared" si="3"/>
        <v>0</v>
      </c>
      <c r="N17" s="4"/>
      <c r="O17" s="23"/>
    </row>
    <row r="18" spans="1:15" x14ac:dyDescent="0.25">
      <c r="A18" s="1"/>
      <c r="B18" s="1"/>
      <c r="C18" s="113"/>
      <c r="D18" s="149" t="s">
        <v>37</v>
      </c>
      <c r="E18" s="107" t="s">
        <v>38</v>
      </c>
      <c r="F18" s="107"/>
      <c r="G18" s="36">
        <v>4000</v>
      </c>
      <c r="H18" s="66"/>
      <c r="I18" s="67"/>
      <c r="J18" s="16">
        <f t="shared" si="1"/>
        <v>0</v>
      </c>
      <c r="K18" s="16">
        <f t="shared" si="2"/>
        <v>0</v>
      </c>
      <c r="L18" s="9">
        <f t="shared" si="0"/>
        <v>0</v>
      </c>
      <c r="M18" s="17">
        <f t="shared" si="3"/>
        <v>0</v>
      </c>
      <c r="N18" s="4"/>
      <c r="O18" s="4"/>
    </row>
    <row r="19" spans="1:15" x14ac:dyDescent="0.25">
      <c r="A19" s="1"/>
      <c r="B19" s="1"/>
      <c r="C19" s="113"/>
      <c r="D19" s="149"/>
      <c r="E19" s="150" t="s">
        <v>39</v>
      </c>
      <c r="F19" s="35" t="s">
        <v>40</v>
      </c>
      <c r="G19" s="106">
        <v>1600</v>
      </c>
      <c r="H19" s="129"/>
      <c r="I19" s="132"/>
      <c r="J19" s="123">
        <f>SUM(I19*H19)</f>
        <v>0</v>
      </c>
      <c r="K19" s="123">
        <f>SUM(G19*I19)</f>
        <v>0</v>
      </c>
      <c r="L19" s="126">
        <f>IF(J19&gt;K19,K19,IF(J19=K19,K19,IF(J19&lt;K19,J19,0)))</f>
        <v>0</v>
      </c>
      <c r="M19" s="117">
        <f>IF(J19&gt;K19,SUM(J19-K19),0)</f>
        <v>0</v>
      </c>
    </row>
    <row r="20" spans="1:15" x14ac:dyDescent="0.25">
      <c r="A20" s="1"/>
      <c r="B20" s="1"/>
      <c r="C20" s="113"/>
      <c r="D20" s="149"/>
      <c r="E20" s="150"/>
      <c r="F20" s="35" t="s">
        <v>41</v>
      </c>
      <c r="G20" s="106"/>
      <c r="H20" s="130"/>
      <c r="I20" s="133"/>
      <c r="J20" s="124"/>
      <c r="K20" s="124"/>
      <c r="L20" s="127"/>
      <c r="M20" s="118"/>
    </row>
    <row r="21" spans="1:15" x14ac:dyDescent="0.25">
      <c r="A21" s="1"/>
      <c r="B21" s="1"/>
      <c r="C21" s="113"/>
      <c r="D21" s="149"/>
      <c r="E21" s="150"/>
      <c r="F21" s="35" t="s">
        <v>42</v>
      </c>
      <c r="G21" s="106"/>
      <c r="H21" s="130"/>
      <c r="I21" s="133"/>
      <c r="J21" s="124"/>
      <c r="K21" s="124"/>
      <c r="L21" s="127"/>
      <c r="M21" s="118"/>
    </row>
    <row r="22" spans="1:15" ht="14.45" customHeight="1" x14ac:dyDescent="0.25">
      <c r="A22" s="1"/>
      <c r="B22" s="1"/>
      <c r="C22" s="113"/>
      <c r="D22" s="149"/>
      <c r="E22" s="150"/>
      <c r="F22" s="35" t="s">
        <v>43</v>
      </c>
      <c r="G22" s="106"/>
      <c r="H22" s="130"/>
      <c r="I22" s="133"/>
      <c r="J22" s="124"/>
      <c r="K22" s="124"/>
      <c r="L22" s="127"/>
      <c r="M22" s="118"/>
    </row>
    <row r="23" spans="1:15" ht="15.6" customHeight="1" x14ac:dyDescent="0.25">
      <c r="A23" s="1"/>
      <c r="B23" s="1"/>
      <c r="C23" s="113"/>
      <c r="D23" s="149"/>
      <c r="E23" s="150"/>
      <c r="F23" s="35" t="s">
        <v>44</v>
      </c>
      <c r="G23" s="106"/>
      <c r="H23" s="130"/>
      <c r="I23" s="133"/>
      <c r="J23" s="124"/>
      <c r="K23" s="124"/>
      <c r="L23" s="127"/>
      <c r="M23" s="118"/>
    </row>
    <row r="24" spans="1:15" ht="15.6" customHeight="1" x14ac:dyDescent="0.25">
      <c r="A24" s="1"/>
      <c r="B24" s="1"/>
      <c r="C24" s="113"/>
      <c r="D24" s="149"/>
      <c r="E24" s="150"/>
      <c r="F24" s="35" t="s">
        <v>45</v>
      </c>
      <c r="G24" s="106"/>
      <c r="H24" s="130"/>
      <c r="I24" s="133"/>
      <c r="J24" s="124"/>
      <c r="K24" s="124"/>
      <c r="L24" s="127"/>
      <c r="M24" s="118"/>
    </row>
    <row r="25" spans="1:15" ht="15.6" customHeight="1" x14ac:dyDescent="0.25">
      <c r="A25" s="1"/>
      <c r="B25" s="1"/>
      <c r="C25" s="113"/>
      <c r="D25" s="149"/>
      <c r="E25" s="150"/>
      <c r="F25" s="35" t="s">
        <v>46</v>
      </c>
      <c r="G25" s="106"/>
      <c r="H25" s="130"/>
      <c r="I25" s="133"/>
      <c r="J25" s="124"/>
      <c r="K25" s="124"/>
      <c r="L25" s="127"/>
      <c r="M25" s="118"/>
    </row>
    <row r="26" spans="1:15" ht="15.6" customHeight="1" x14ac:dyDescent="0.25">
      <c r="A26" s="1"/>
      <c r="B26" s="1"/>
      <c r="C26" s="113"/>
      <c r="D26" s="149"/>
      <c r="E26" s="150"/>
      <c r="F26" s="35" t="s">
        <v>47</v>
      </c>
      <c r="G26" s="106"/>
      <c r="H26" s="130"/>
      <c r="I26" s="133"/>
      <c r="J26" s="124"/>
      <c r="K26" s="124"/>
      <c r="L26" s="127"/>
      <c r="M26" s="118"/>
    </row>
    <row r="27" spans="1:15" ht="15.6" customHeight="1" x14ac:dyDescent="0.25">
      <c r="A27" s="1"/>
      <c r="B27" s="1"/>
      <c r="C27" s="113"/>
      <c r="D27" s="149"/>
      <c r="E27" s="107" t="s">
        <v>48</v>
      </c>
      <c r="F27" s="107"/>
      <c r="G27" s="106"/>
      <c r="H27" s="131"/>
      <c r="I27" s="134"/>
      <c r="J27" s="125"/>
      <c r="K27" s="125"/>
      <c r="L27" s="128"/>
      <c r="M27" s="119"/>
    </row>
    <row r="28" spans="1:15" ht="15.6" customHeight="1" x14ac:dyDescent="0.25">
      <c r="A28" s="1"/>
      <c r="B28" s="1"/>
      <c r="C28" s="113"/>
      <c r="D28" s="149"/>
      <c r="E28" s="107" t="s">
        <v>49</v>
      </c>
      <c r="F28" s="107"/>
      <c r="G28" s="36">
        <v>2500</v>
      </c>
      <c r="H28" s="66"/>
      <c r="I28" s="67"/>
      <c r="J28" s="16">
        <f t="shared" si="1"/>
        <v>0</v>
      </c>
      <c r="K28" s="16">
        <f>SUM(G28*I28)</f>
        <v>0</v>
      </c>
      <c r="L28" s="9">
        <f t="shared" si="0"/>
        <v>0</v>
      </c>
      <c r="M28" s="17">
        <f t="shared" si="3"/>
        <v>0</v>
      </c>
    </row>
    <row r="29" spans="1:15" ht="15.75" thickBot="1" x14ac:dyDescent="0.3">
      <c r="A29" s="1"/>
      <c r="B29" s="1"/>
      <c r="C29" s="113"/>
      <c r="D29" s="135" t="s">
        <v>50</v>
      </c>
      <c r="E29" s="135"/>
      <c r="F29" s="135"/>
      <c r="G29" s="37">
        <v>14000</v>
      </c>
      <c r="H29" s="29"/>
      <c r="I29" s="30"/>
      <c r="J29" s="30"/>
      <c r="K29" s="28">
        <f>SUM(K14:K28)</f>
        <v>0</v>
      </c>
      <c r="L29" s="30"/>
      <c r="M29" s="31"/>
    </row>
    <row r="30" spans="1:15" ht="16.5" customHeight="1" thickBot="1" x14ac:dyDescent="0.3">
      <c r="A30" s="1"/>
      <c r="B30" s="1"/>
      <c r="C30" s="113"/>
      <c r="D30" s="136" t="s">
        <v>51</v>
      </c>
      <c r="E30" s="137"/>
      <c r="F30" s="137"/>
      <c r="G30" s="138"/>
      <c r="H30" s="26">
        <f>SUM(H14:H28)</f>
        <v>0</v>
      </c>
      <c r="I30" s="139"/>
      <c r="J30" s="140"/>
      <c r="K30" s="140"/>
      <c r="L30" s="140"/>
      <c r="M30" s="141"/>
    </row>
    <row r="31" spans="1:15" ht="15.75" thickBot="1" x14ac:dyDescent="0.3">
      <c r="A31" s="1"/>
      <c r="B31" s="1"/>
      <c r="C31" s="113"/>
      <c r="D31" s="142" t="s">
        <v>28</v>
      </c>
      <c r="E31" s="143"/>
      <c r="F31" s="143"/>
      <c r="G31" s="143"/>
      <c r="H31" s="143"/>
      <c r="I31" s="144"/>
      <c r="J31" s="25">
        <f>SUM(J14:J28)</f>
        <v>0</v>
      </c>
      <c r="K31" s="145"/>
      <c r="L31" s="146"/>
      <c r="M31" s="147"/>
    </row>
    <row r="32" spans="1:15" ht="15.75" thickBot="1" x14ac:dyDescent="0.3">
      <c r="A32" s="1"/>
      <c r="B32" s="1"/>
      <c r="C32" s="113"/>
      <c r="D32" s="120" t="s">
        <v>52</v>
      </c>
      <c r="E32" s="121"/>
      <c r="F32" s="121"/>
      <c r="G32" s="121"/>
      <c r="H32" s="121"/>
      <c r="I32" s="121"/>
      <c r="J32" s="121"/>
      <c r="K32" s="148"/>
      <c r="L32" s="32">
        <f>SUM(L14:L28)</f>
        <v>0</v>
      </c>
      <c r="M32" s="27"/>
    </row>
    <row r="33" spans="1:15" ht="15.75" thickBot="1" x14ac:dyDescent="0.3">
      <c r="A33" s="1"/>
      <c r="B33" s="1"/>
      <c r="C33" s="113"/>
      <c r="D33" s="120" t="s">
        <v>53</v>
      </c>
      <c r="E33" s="121"/>
      <c r="F33" s="121"/>
      <c r="G33" s="121"/>
      <c r="H33" s="121"/>
      <c r="I33" s="121"/>
      <c r="J33" s="121"/>
      <c r="K33" s="121"/>
      <c r="L33" s="122"/>
      <c r="M33" s="40">
        <f>SUM(M14:M28)</f>
        <v>0</v>
      </c>
    </row>
    <row r="34" spans="1:15" x14ac:dyDescent="0.25">
      <c r="A34" s="1"/>
      <c r="B34" s="1"/>
    </row>
    <row r="35" spans="1:15" ht="19.5" customHeight="1" thickBot="1" x14ac:dyDescent="0.3">
      <c r="B35" s="1"/>
      <c r="C35" s="11"/>
      <c r="D35" s="12"/>
      <c r="E35" s="12"/>
      <c r="F35" s="12"/>
      <c r="G35" s="12"/>
      <c r="H35" s="12"/>
      <c r="I35" s="8"/>
    </row>
    <row r="36" spans="1:15" ht="19.5" customHeight="1" x14ac:dyDescent="0.25">
      <c r="B36" s="2" t="s">
        <v>58</v>
      </c>
      <c r="C36" s="104" t="s">
        <v>15</v>
      </c>
      <c r="D36" s="105"/>
      <c r="E36" s="105"/>
      <c r="F36" s="69"/>
      <c r="G36" s="12"/>
      <c r="H36" s="12"/>
      <c r="I36" s="8"/>
    </row>
    <row r="37" spans="1:15" ht="19.5" customHeight="1" x14ac:dyDescent="0.25">
      <c r="B37" s="1"/>
      <c r="C37" s="180" t="s">
        <v>59</v>
      </c>
      <c r="D37" s="181"/>
      <c r="E37" s="181"/>
      <c r="F37" s="70"/>
      <c r="G37" s="12"/>
      <c r="H37" s="12"/>
      <c r="I37" s="8"/>
    </row>
    <row r="38" spans="1:15" ht="19.5" customHeight="1" x14ac:dyDescent="0.25">
      <c r="B38" s="1"/>
      <c r="C38" s="176" t="s">
        <v>60</v>
      </c>
      <c r="D38" s="177"/>
      <c r="E38" s="177"/>
      <c r="F38" s="19">
        <f>IF(F37="20-34% Energy Savings",SUM(F36*G63),IF(F37="35% or Greater Energy Savings",SUM(F36*L63),0))</f>
        <v>0</v>
      </c>
      <c r="G38" s="12"/>
      <c r="H38" s="12"/>
      <c r="I38" s="8"/>
    </row>
    <row r="39" spans="1:15" ht="19.5" customHeight="1" x14ac:dyDescent="0.25">
      <c r="B39" s="1"/>
      <c r="C39" s="178" t="s">
        <v>61</v>
      </c>
      <c r="D39" s="179"/>
      <c r="E39" s="179"/>
      <c r="F39" s="24">
        <f>IF(J46&gt;0,SUM(J46),IF(O46&gt;0,SUM(O46),IF(J46=0,0,IF(O46=0,0))))</f>
        <v>0</v>
      </c>
      <c r="G39" s="12"/>
      <c r="H39" s="12"/>
      <c r="I39" s="8"/>
    </row>
    <row r="40" spans="1:15" ht="19.5" customHeight="1" x14ac:dyDescent="0.25">
      <c r="B40" s="1"/>
      <c r="C40" s="178" t="s">
        <v>62</v>
      </c>
      <c r="D40" s="179"/>
      <c r="E40" s="179"/>
      <c r="F40" s="20">
        <f>SUM(F38-F39)</f>
        <v>0</v>
      </c>
      <c r="G40" s="12"/>
      <c r="H40" s="12"/>
      <c r="I40" s="8"/>
    </row>
    <row r="41" spans="1:15" ht="19.5" customHeight="1" thickBot="1" x14ac:dyDescent="0.3">
      <c r="B41" s="1"/>
      <c r="C41" s="111" t="s">
        <v>63</v>
      </c>
      <c r="D41" s="112"/>
      <c r="E41" s="112"/>
      <c r="F41" s="21">
        <f>SUM(I67+N67)</f>
        <v>0</v>
      </c>
      <c r="G41" s="12"/>
      <c r="H41" s="12"/>
      <c r="I41" s="8"/>
    </row>
    <row r="42" spans="1:15" x14ac:dyDescent="0.25">
      <c r="B42" s="1"/>
    </row>
    <row r="43" spans="1:15" ht="15.75" thickBot="1" x14ac:dyDescent="0.3">
      <c r="B43" s="1"/>
      <c r="C43" s="11"/>
      <c r="D43" s="12"/>
      <c r="E43" s="12"/>
      <c r="F43" s="12"/>
      <c r="G43" s="12"/>
      <c r="H43" s="12"/>
      <c r="I43" s="8"/>
    </row>
    <row r="44" spans="1:15" ht="20.45" customHeight="1" x14ac:dyDescent="0.25">
      <c r="B44" s="1"/>
      <c r="G44" s="171" t="s">
        <v>64</v>
      </c>
      <c r="H44" s="172"/>
      <c r="I44" s="172"/>
      <c r="J44" s="173"/>
      <c r="K44" s="45" t="s">
        <v>65</v>
      </c>
      <c r="L44" s="161" t="s">
        <v>66</v>
      </c>
      <c r="M44" s="162"/>
      <c r="N44" s="162"/>
      <c r="O44" s="163"/>
    </row>
    <row r="45" spans="1:15" ht="53.45" customHeight="1" x14ac:dyDescent="0.25">
      <c r="B45" s="2" t="s">
        <v>67</v>
      </c>
      <c r="C45" s="182" t="s">
        <v>68</v>
      </c>
      <c r="D45" s="10" t="s">
        <v>23</v>
      </c>
      <c r="E45" s="114" t="s">
        <v>24</v>
      </c>
      <c r="F45" s="183"/>
      <c r="G45" s="14" t="s">
        <v>69</v>
      </c>
      <c r="H45" s="6" t="s">
        <v>27</v>
      </c>
      <c r="I45" s="6" t="s">
        <v>28</v>
      </c>
      <c r="J45" s="13" t="s">
        <v>70</v>
      </c>
      <c r="L45" s="14" t="s">
        <v>71</v>
      </c>
      <c r="M45" s="6" t="s">
        <v>72</v>
      </c>
      <c r="N45" s="15" t="s">
        <v>28</v>
      </c>
      <c r="O45" s="34" t="s">
        <v>70</v>
      </c>
    </row>
    <row r="46" spans="1:15" ht="14.45" customHeight="1" x14ac:dyDescent="0.25">
      <c r="B46" s="1"/>
      <c r="C46" s="182"/>
      <c r="D46" s="115" t="s">
        <v>32</v>
      </c>
      <c r="E46" s="116" t="s">
        <v>33</v>
      </c>
      <c r="F46" s="193"/>
      <c r="G46" s="71"/>
      <c r="H46" s="72"/>
      <c r="I46" s="42">
        <f>SUM(G46*H46)</f>
        <v>0</v>
      </c>
      <c r="J46" s="192">
        <f>IF(I65&lt;F38,I65,IF(I65&gt;F38,I65,IF(I65=I63,I63,0)))</f>
        <v>0</v>
      </c>
      <c r="L46" s="71"/>
      <c r="M46" s="73"/>
      <c r="N46" s="42">
        <f>SUM(L46*M46)</f>
        <v>0</v>
      </c>
      <c r="O46" s="170">
        <f>IF(N65&gt;F38,F38,IF(N65&lt;F38,N65,IF(N65=F38,N65,0)))</f>
        <v>0</v>
      </c>
    </row>
    <row r="47" spans="1:15" ht="14.45" customHeight="1" x14ac:dyDescent="0.25">
      <c r="B47" s="1"/>
      <c r="C47" s="182"/>
      <c r="D47" s="115"/>
      <c r="E47" s="116" t="s">
        <v>34</v>
      </c>
      <c r="F47" s="193"/>
      <c r="G47" s="71"/>
      <c r="H47" s="72"/>
      <c r="I47" s="42">
        <f t="shared" ref="I47:I62" si="4">SUM(G47*H47)</f>
        <v>0</v>
      </c>
      <c r="J47" s="192"/>
      <c r="L47" s="71"/>
      <c r="M47" s="73"/>
      <c r="N47" s="42">
        <f t="shared" ref="N47:N62" si="5">SUM(L47*M47)</f>
        <v>0</v>
      </c>
      <c r="O47" s="170"/>
    </row>
    <row r="48" spans="1:15" ht="14.45" customHeight="1" x14ac:dyDescent="0.25">
      <c r="B48" s="1"/>
      <c r="C48" s="182"/>
      <c r="D48" s="115"/>
      <c r="E48" s="107" t="s">
        <v>35</v>
      </c>
      <c r="F48" s="151"/>
      <c r="G48" s="71"/>
      <c r="H48" s="72"/>
      <c r="I48" s="42">
        <f t="shared" si="4"/>
        <v>0</v>
      </c>
      <c r="J48" s="192"/>
      <c r="L48" s="71"/>
      <c r="M48" s="73"/>
      <c r="N48" s="42">
        <f t="shared" si="5"/>
        <v>0</v>
      </c>
      <c r="O48" s="170"/>
    </row>
    <row r="49" spans="2:15" ht="14.45" customHeight="1" x14ac:dyDescent="0.25">
      <c r="B49" s="1"/>
      <c r="C49" s="182"/>
      <c r="D49" s="115"/>
      <c r="E49" s="107" t="s">
        <v>36</v>
      </c>
      <c r="F49" s="151"/>
      <c r="G49" s="71"/>
      <c r="H49" s="72"/>
      <c r="I49" s="42">
        <f t="shared" si="4"/>
        <v>0</v>
      </c>
      <c r="J49" s="192"/>
      <c r="L49" s="71"/>
      <c r="M49" s="73"/>
      <c r="N49" s="42">
        <f t="shared" si="5"/>
        <v>0</v>
      </c>
      <c r="O49" s="170"/>
    </row>
    <row r="50" spans="2:15" ht="14.45" customHeight="1" x14ac:dyDescent="0.25">
      <c r="B50" s="1"/>
      <c r="C50" s="182"/>
      <c r="D50" s="115"/>
      <c r="E50" s="107" t="s">
        <v>73</v>
      </c>
      <c r="F50" s="151"/>
      <c r="G50" s="71"/>
      <c r="H50" s="72"/>
      <c r="I50" s="42">
        <f t="shared" si="4"/>
        <v>0</v>
      </c>
      <c r="J50" s="192"/>
      <c r="L50" s="71"/>
      <c r="M50" s="73"/>
      <c r="N50" s="42">
        <f t="shared" si="5"/>
        <v>0</v>
      </c>
      <c r="O50" s="170"/>
    </row>
    <row r="51" spans="2:15" ht="14.45" customHeight="1" x14ac:dyDescent="0.25">
      <c r="B51" s="1"/>
      <c r="C51" s="182"/>
      <c r="D51" s="149"/>
      <c r="E51" s="150" t="s">
        <v>39</v>
      </c>
      <c r="F51" s="38" t="s">
        <v>40</v>
      </c>
      <c r="G51" s="71"/>
      <c r="H51" s="72"/>
      <c r="I51" s="42">
        <f t="shared" si="4"/>
        <v>0</v>
      </c>
      <c r="J51" s="192"/>
      <c r="L51" s="71"/>
      <c r="M51" s="73"/>
      <c r="N51" s="42">
        <f t="shared" si="5"/>
        <v>0</v>
      </c>
      <c r="O51" s="170"/>
    </row>
    <row r="52" spans="2:15" x14ac:dyDescent="0.25">
      <c r="B52" s="1"/>
      <c r="C52" s="182"/>
      <c r="D52" s="149"/>
      <c r="E52" s="150"/>
      <c r="F52" s="38" t="s">
        <v>41</v>
      </c>
      <c r="G52" s="71"/>
      <c r="H52" s="72"/>
      <c r="I52" s="42">
        <f t="shared" si="4"/>
        <v>0</v>
      </c>
      <c r="J52" s="192"/>
      <c r="L52" s="71"/>
      <c r="M52" s="73"/>
      <c r="N52" s="42">
        <f t="shared" si="5"/>
        <v>0</v>
      </c>
      <c r="O52" s="170"/>
    </row>
    <row r="53" spans="2:15" x14ac:dyDescent="0.25">
      <c r="B53" s="1"/>
      <c r="C53" s="182"/>
      <c r="D53" s="149"/>
      <c r="E53" s="150"/>
      <c r="F53" s="38" t="s">
        <v>42</v>
      </c>
      <c r="G53" s="71"/>
      <c r="H53" s="72"/>
      <c r="I53" s="42">
        <f t="shared" si="4"/>
        <v>0</v>
      </c>
      <c r="J53" s="192"/>
      <c r="L53" s="71"/>
      <c r="M53" s="73"/>
      <c r="N53" s="42">
        <f t="shared" si="5"/>
        <v>0</v>
      </c>
      <c r="O53" s="170"/>
    </row>
    <row r="54" spans="2:15" x14ac:dyDescent="0.25">
      <c r="B54" s="1"/>
      <c r="C54" s="182"/>
      <c r="D54" s="149"/>
      <c r="E54" s="150"/>
      <c r="F54" s="38" t="s">
        <v>43</v>
      </c>
      <c r="G54" s="71"/>
      <c r="H54" s="72"/>
      <c r="I54" s="42">
        <f t="shared" si="4"/>
        <v>0</v>
      </c>
      <c r="J54" s="192"/>
      <c r="L54" s="71"/>
      <c r="M54" s="73"/>
      <c r="N54" s="42">
        <f t="shared" si="5"/>
        <v>0</v>
      </c>
      <c r="O54" s="170"/>
    </row>
    <row r="55" spans="2:15" x14ac:dyDescent="0.25">
      <c r="B55" s="1"/>
      <c r="C55" s="182"/>
      <c r="D55" s="149"/>
      <c r="E55" s="150"/>
      <c r="F55" s="38" t="s">
        <v>44</v>
      </c>
      <c r="G55" s="71"/>
      <c r="H55" s="72"/>
      <c r="I55" s="42">
        <f t="shared" si="4"/>
        <v>0</v>
      </c>
      <c r="J55" s="192"/>
      <c r="L55" s="71"/>
      <c r="M55" s="73"/>
      <c r="N55" s="42">
        <f t="shared" si="5"/>
        <v>0</v>
      </c>
      <c r="O55" s="170"/>
    </row>
    <row r="56" spans="2:15" x14ac:dyDescent="0.25">
      <c r="B56" s="1"/>
      <c r="C56" s="182"/>
      <c r="D56" s="149"/>
      <c r="E56" s="150"/>
      <c r="F56" s="38" t="s">
        <v>45</v>
      </c>
      <c r="G56" s="71"/>
      <c r="H56" s="72"/>
      <c r="I56" s="42">
        <f t="shared" si="4"/>
        <v>0</v>
      </c>
      <c r="J56" s="192"/>
      <c r="L56" s="71"/>
      <c r="M56" s="73"/>
      <c r="N56" s="42">
        <f t="shared" si="5"/>
        <v>0</v>
      </c>
      <c r="O56" s="170"/>
    </row>
    <row r="57" spans="2:15" x14ac:dyDescent="0.25">
      <c r="B57" s="1"/>
      <c r="C57" s="182"/>
      <c r="D57" s="149"/>
      <c r="E57" s="150"/>
      <c r="F57" s="38" t="s">
        <v>46</v>
      </c>
      <c r="G57" s="71"/>
      <c r="H57" s="72"/>
      <c r="I57" s="42">
        <f t="shared" si="4"/>
        <v>0</v>
      </c>
      <c r="J57" s="192"/>
      <c r="L57" s="71"/>
      <c r="M57" s="73"/>
      <c r="N57" s="42">
        <f t="shared" si="5"/>
        <v>0</v>
      </c>
      <c r="O57" s="170"/>
    </row>
    <row r="58" spans="2:15" x14ac:dyDescent="0.25">
      <c r="B58" s="1"/>
      <c r="C58" s="182"/>
      <c r="D58" s="149"/>
      <c r="E58" s="150"/>
      <c r="F58" s="38" t="s">
        <v>47</v>
      </c>
      <c r="G58" s="71"/>
      <c r="H58" s="72"/>
      <c r="I58" s="42">
        <f t="shared" si="4"/>
        <v>0</v>
      </c>
      <c r="J58" s="192"/>
      <c r="L58" s="71"/>
      <c r="M58" s="73"/>
      <c r="N58" s="42">
        <f t="shared" si="5"/>
        <v>0</v>
      </c>
      <c r="O58" s="170"/>
    </row>
    <row r="59" spans="2:15" x14ac:dyDescent="0.25">
      <c r="B59" s="1"/>
      <c r="C59" s="182"/>
      <c r="D59" s="149"/>
      <c r="E59" s="107" t="s">
        <v>48</v>
      </c>
      <c r="F59" s="151"/>
      <c r="G59" s="71"/>
      <c r="H59" s="72"/>
      <c r="I59" s="42">
        <f t="shared" si="4"/>
        <v>0</v>
      </c>
      <c r="J59" s="192"/>
      <c r="L59" s="71"/>
      <c r="M59" s="73"/>
      <c r="N59" s="42">
        <f t="shared" si="5"/>
        <v>0</v>
      </c>
      <c r="O59" s="170"/>
    </row>
    <row r="60" spans="2:15" x14ac:dyDescent="0.25">
      <c r="B60" s="1"/>
      <c r="C60" s="182"/>
      <c r="D60" s="149"/>
      <c r="E60" s="107" t="s">
        <v>74</v>
      </c>
      <c r="F60" s="151"/>
      <c r="G60" s="71"/>
      <c r="H60" s="72"/>
      <c r="I60" s="42">
        <f t="shared" si="4"/>
        <v>0</v>
      </c>
      <c r="J60" s="192"/>
      <c r="L60" s="71"/>
      <c r="M60" s="73"/>
      <c r="N60" s="42">
        <f t="shared" si="5"/>
        <v>0</v>
      </c>
      <c r="O60" s="170"/>
    </row>
    <row r="61" spans="2:15" x14ac:dyDescent="0.25">
      <c r="B61" s="1"/>
      <c r="C61" s="182"/>
      <c r="D61" s="149"/>
      <c r="E61" s="107" t="s">
        <v>75</v>
      </c>
      <c r="F61" s="151"/>
      <c r="G61" s="71"/>
      <c r="H61" s="72"/>
      <c r="I61" s="42">
        <f t="shared" si="4"/>
        <v>0</v>
      </c>
      <c r="J61" s="192"/>
      <c r="L61" s="71"/>
      <c r="M61" s="73"/>
      <c r="N61" s="42">
        <f t="shared" si="5"/>
        <v>0</v>
      </c>
      <c r="O61" s="170"/>
    </row>
    <row r="62" spans="2:15" ht="14.45" customHeight="1" x14ac:dyDescent="0.25">
      <c r="B62" s="1"/>
      <c r="C62" s="182"/>
      <c r="D62" s="149"/>
      <c r="E62" s="107" t="s">
        <v>76</v>
      </c>
      <c r="F62" s="151"/>
      <c r="G62" s="71"/>
      <c r="H62" s="72"/>
      <c r="I62" s="42">
        <f t="shared" si="4"/>
        <v>0</v>
      </c>
      <c r="J62" s="192"/>
      <c r="L62" s="74"/>
      <c r="M62" s="73"/>
      <c r="N62" s="42">
        <f t="shared" si="5"/>
        <v>0</v>
      </c>
      <c r="O62" s="170"/>
    </row>
    <row r="63" spans="2:15" x14ac:dyDescent="0.25">
      <c r="B63" s="1"/>
      <c r="C63" s="182"/>
      <c r="D63" s="135" t="s">
        <v>77</v>
      </c>
      <c r="E63" s="135"/>
      <c r="F63" s="184"/>
      <c r="G63" s="164">
        <v>10000</v>
      </c>
      <c r="H63" s="165"/>
      <c r="I63" s="165"/>
      <c r="J63" s="166"/>
      <c r="L63" s="167">
        <v>16000</v>
      </c>
      <c r="M63" s="168"/>
      <c r="N63" s="168"/>
      <c r="O63" s="169"/>
    </row>
    <row r="64" spans="2:15" ht="15.95" customHeight="1" x14ac:dyDescent="0.25">
      <c r="B64" s="1"/>
      <c r="C64" s="182"/>
      <c r="D64" s="185" t="s">
        <v>78</v>
      </c>
      <c r="E64" s="185"/>
      <c r="F64" s="186"/>
      <c r="G64" s="174"/>
      <c r="H64" s="175"/>
      <c r="I64" s="41">
        <f>SUM(I46:I62)</f>
        <v>0</v>
      </c>
      <c r="J64" s="187"/>
      <c r="L64" s="155" t="s">
        <v>79</v>
      </c>
      <c r="M64" s="156"/>
      <c r="N64" s="9">
        <f>SUM(N46:N62)</f>
        <v>0</v>
      </c>
      <c r="O64" s="152"/>
    </row>
    <row r="65" spans="2:15" ht="15.95" customHeight="1" x14ac:dyDescent="0.25">
      <c r="B65" s="1"/>
      <c r="C65" s="182"/>
      <c r="D65" s="185" t="s">
        <v>80</v>
      </c>
      <c r="E65" s="185"/>
      <c r="F65" s="186"/>
      <c r="G65" s="194"/>
      <c r="H65" s="195"/>
      <c r="I65" s="41">
        <f>SUM(0.98*I64)</f>
        <v>0</v>
      </c>
      <c r="J65" s="188"/>
      <c r="L65" s="155" t="s">
        <v>80</v>
      </c>
      <c r="M65" s="156"/>
      <c r="N65" s="9">
        <f>SUM(N64*0.98)</f>
        <v>0</v>
      </c>
      <c r="O65" s="153"/>
    </row>
    <row r="66" spans="2:15" ht="15" customHeight="1" x14ac:dyDescent="0.25">
      <c r="B66" s="1"/>
      <c r="C66" s="182"/>
      <c r="D66" s="190" t="s">
        <v>81</v>
      </c>
      <c r="E66" s="190"/>
      <c r="F66" s="191"/>
      <c r="G66" s="174"/>
      <c r="H66" s="175"/>
      <c r="I66" s="43">
        <f>SUM(F38-J46)</f>
        <v>0</v>
      </c>
      <c r="J66" s="188"/>
      <c r="L66" s="159" t="s">
        <v>82</v>
      </c>
      <c r="M66" s="160"/>
      <c r="N66" s="46">
        <f>SUM(F38-O46)</f>
        <v>0</v>
      </c>
      <c r="O66" s="153"/>
    </row>
    <row r="67" spans="2:15" ht="15.6" customHeight="1" thickBot="1" x14ac:dyDescent="0.3">
      <c r="B67" s="1"/>
      <c r="C67" s="182"/>
      <c r="D67" s="196" t="s">
        <v>83</v>
      </c>
      <c r="E67" s="196"/>
      <c r="F67" s="197"/>
      <c r="G67" s="198"/>
      <c r="H67" s="199"/>
      <c r="I67" s="44">
        <f>SUM(I64-J46)</f>
        <v>0</v>
      </c>
      <c r="J67" s="189"/>
      <c r="L67" s="157" t="s">
        <v>83</v>
      </c>
      <c r="M67" s="158"/>
      <c r="N67" s="47">
        <f>SUM(N64-O46)</f>
        <v>0</v>
      </c>
      <c r="O67" s="154"/>
    </row>
    <row r="68" spans="2:15" x14ac:dyDescent="0.25">
      <c r="B68" s="1"/>
    </row>
    <row r="69" spans="2:15" x14ac:dyDescent="0.25">
      <c r="B69" s="1"/>
    </row>
  </sheetData>
  <sheetProtection algorithmName="SHA-512" hashValue="fk/rlVQ7NZqlJQ7kACnleYglZrv8t1mYfwcQTgcPfSB5GTLycmsdDoDuudqEhuvecDCHLWNhl0ptDIWzyHK90A==" saltValue="jVFRgbvMM/nQS5HS9E7SwA==" spinCount="100000" sheet="1" objects="1" scenarios="1" selectLockedCells="1"/>
  <mergeCells count="76">
    <mergeCell ref="C2:F2"/>
    <mergeCell ref="H19:H27"/>
    <mergeCell ref="I19:I27"/>
    <mergeCell ref="J19:J27"/>
    <mergeCell ref="K19:K27"/>
    <mergeCell ref="I4:M5"/>
    <mergeCell ref="L6:M6"/>
    <mergeCell ref="C4:E4"/>
    <mergeCell ref="C6:E6"/>
    <mergeCell ref="C13:C33"/>
    <mergeCell ref="C10:E10"/>
    <mergeCell ref="C7:E7"/>
    <mergeCell ref="C8:E8"/>
    <mergeCell ref="C9:E9"/>
    <mergeCell ref="D32:K32"/>
    <mergeCell ref="D33:L33"/>
    <mergeCell ref="E28:F28"/>
    <mergeCell ref="I30:M30"/>
    <mergeCell ref="D31:I31"/>
    <mergeCell ref="K31:M31"/>
    <mergeCell ref="E13:F13"/>
    <mergeCell ref="D14:D17"/>
    <mergeCell ref="E14:F14"/>
    <mergeCell ref="E15:F15"/>
    <mergeCell ref="E16:F16"/>
    <mergeCell ref="D29:F29"/>
    <mergeCell ref="D30:G30"/>
    <mergeCell ref="E17:F17"/>
    <mergeCell ref="D18:D28"/>
    <mergeCell ref="E18:F18"/>
    <mergeCell ref="E19:E26"/>
    <mergeCell ref="G19:G27"/>
    <mergeCell ref="E27:F27"/>
    <mergeCell ref="L19:L27"/>
    <mergeCell ref="M19:M27"/>
    <mergeCell ref="J64:J67"/>
    <mergeCell ref="D65:F65"/>
    <mergeCell ref="D66:F66"/>
    <mergeCell ref="J46:J62"/>
    <mergeCell ref="D46:D50"/>
    <mergeCell ref="E46:F46"/>
    <mergeCell ref="E47:F47"/>
    <mergeCell ref="E48:F48"/>
    <mergeCell ref="E50:F50"/>
    <mergeCell ref="G66:H66"/>
    <mergeCell ref="G65:H65"/>
    <mergeCell ref="D67:F67"/>
    <mergeCell ref="G67:H67"/>
    <mergeCell ref="C45:C67"/>
    <mergeCell ref="E45:F45"/>
    <mergeCell ref="E62:F62"/>
    <mergeCell ref="D63:F63"/>
    <mergeCell ref="D64:F64"/>
    <mergeCell ref="D51:D62"/>
    <mergeCell ref="E51:E58"/>
    <mergeCell ref="E59:F59"/>
    <mergeCell ref="E49:F49"/>
    <mergeCell ref="C36:E36"/>
    <mergeCell ref="C38:E38"/>
    <mergeCell ref="C39:E39"/>
    <mergeCell ref="C40:E40"/>
    <mergeCell ref="C41:E41"/>
    <mergeCell ref="C37:E37"/>
    <mergeCell ref="L44:O44"/>
    <mergeCell ref="G63:J63"/>
    <mergeCell ref="L63:O63"/>
    <mergeCell ref="O46:O62"/>
    <mergeCell ref="G44:J44"/>
    <mergeCell ref="E60:F60"/>
    <mergeCell ref="E61:F61"/>
    <mergeCell ref="O64:O67"/>
    <mergeCell ref="L64:M64"/>
    <mergeCell ref="L65:M65"/>
    <mergeCell ref="L67:M67"/>
    <mergeCell ref="L66:M66"/>
    <mergeCell ref="G64:H64"/>
  </mergeCells>
  <conditionalFormatting sqref="F7">
    <cfRule type="cellIs" dxfId="26" priority="79" operator="greaterThan">
      <formula>0</formula>
    </cfRule>
  </conditionalFormatting>
  <conditionalFormatting sqref="F8">
    <cfRule type="cellIs" dxfId="25" priority="78" operator="greaterThan">
      <formula>0</formula>
    </cfRule>
  </conditionalFormatting>
  <conditionalFormatting sqref="F10">
    <cfRule type="cellIs" dxfId="24" priority="76" operator="greaterThan">
      <formula>0</formula>
    </cfRule>
  </conditionalFormatting>
  <conditionalFormatting sqref="F38">
    <cfRule type="cellIs" dxfId="23" priority="29" operator="greaterThan">
      <formula>0</formula>
    </cfRule>
  </conditionalFormatting>
  <conditionalFormatting sqref="F39">
    <cfRule type="cellIs" dxfId="22" priority="28" operator="greaterThan">
      <formula>0</formula>
    </cfRule>
  </conditionalFormatting>
  <conditionalFormatting sqref="F41">
    <cfRule type="cellIs" dxfId="21" priority="26" operator="greaterThan">
      <formula>0</formula>
    </cfRule>
  </conditionalFormatting>
  <conditionalFormatting sqref="G66">
    <cfRule type="cellIs" dxfId="20" priority="32" operator="greaterThan">
      <formula>10000</formula>
    </cfRule>
  </conditionalFormatting>
  <conditionalFormatting sqref="G46:H62">
    <cfRule type="expression" dxfId="19" priority="13">
      <formula>$F$37="35% or Greater Energy Savings"</formula>
    </cfRule>
  </conditionalFormatting>
  <conditionalFormatting sqref="I66">
    <cfRule type="cellIs" dxfId="18" priority="25" operator="greaterThan">
      <formula>0</formula>
    </cfRule>
  </conditionalFormatting>
  <conditionalFormatting sqref="I67">
    <cfRule type="cellIs" dxfId="17" priority="24" operator="greaterThan">
      <formula>0</formula>
    </cfRule>
  </conditionalFormatting>
  <conditionalFormatting sqref="J46:J62">
    <cfRule type="cellIs" dxfId="16" priority="30" operator="greaterThan">
      <formula>0</formula>
    </cfRule>
  </conditionalFormatting>
  <conditionalFormatting sqref="L6">
    <cfRule type="cellIs" dxfId="15" priority="11" operator="greaterThan">
      <formula>0</formula>
    </cfRule>
  </conditionalFormatting>
  <conditionalFormatting sqref="L14:L19 L28">
    <cfRule type="cellIs" dxfId="14" priority="10" operator="greaterThan">
      <formula>0</formula>
    </cfRule>
  </conditionalFormatting>
  <conditionalFormatting sqref="L32">
    <cfRule type="cellIs" dxfId="13" priority="7" operator="equal">
      <formula>0</formula>
    </cfRule>
    <cfRule type="cellIs" dxfId="12" priority="8" operator="greaterThan">
      <formula>0</formula>
    </cfRule>
  </conditionalFormatting>
  <conditionalFormatting sqref="L46:M62">
    <cfRule type="expression" dxfId="11" priority="14">
      <formula>$F$37="20-34% Energy Savings"</formula>
    </cfRule>
    <cfRule type="expression" dxfId="10" priority="15">
      <formula>IF($F$37="20-34% Energy Savings",0)</formula>
    </cfRule>
  </conditionalFormatting>
  <conditionalFormatting sqref="M14:M19 M28">
    <cfRule type="cellIs" dxfId="9" priority="1" operator="greaterThan">
      <formula>0</formula>
    </cfRule>
  </conditionalFormatting>
  <conditionalFormatting sqref="M15">
    <cfRule type="expression" dxfId="8" priority="6">
      <formula>$J$15&gt;$K$15</formula>
    </cfRule>
  </conditionalFormatting>
  <conditionalFormatting sqref="M16">
    <cfRule type="expression" dxfId="7" priority="5">
      <formula>$J$16&gt;$K$16</formula>
    </cfRule>
  </conditionalFormatting>
  <conditionalFormatting sqref="M19">
    <cfRule type="expression" dxfId="6" priority="4">
      <formula>$J$19&gt;$K$19</formula>
    </cfRule>
  </conditionalFormatting>
  <conditionalFormatting sqref="M28">
    <cfRule type="expression" dxfId="5" priority="2">
      <formula>$J$28&gt;$K$28</formula>
    </cfRule>
    <cfRule type="expression" dxfId="4" priority="3">
      <formula>$J$27&gt;$K$27</formula>
    </cfRule>
  </conditionalFormatting>
  <conditionalFormatting sqref="M33">
    <cfRule type="cellIs" dxfId="3" priority="9" operator="greaterThan">
      <formula>0</formula>
    </cfRule>
  </conditionalFormatting>
  <conditionalFormatting sqref="N66">
    <cfRule type="cellIs" dxfId="2" priority="21" operator="greaterThan">
      <formula>0</formula>
    </cfRule>
  </conditionalFormatting>
  <conditionalFormatting sqref="N67">
    <cfRule type="cellIs" dxfId="1" priority="20" operator="greaterThan">
      <formula>0</formula>
    </cfRule>
  </conditionalFormatting>
  <conditionalFormatting sqref="O46:O62">
    <cfRule type="cellIs" dxfId="0" priority="22" operator="greaterThan">
      <formula>0</formula>
    </cfRule>
  </conditionalFormatting>
  <dataValidations count="2">
    <dataValidation type="list" allowBlank="1" showInputMessage="1" showErrorMessage="1" sqref="F37" xr:uid="{D1FFC2B6-80A4-4B90-903B-8AC5AF52EB74}">
      <formula1>"20-34% Energy Savings, 35% or Greater Energy Savings"</formula1>
    </dataValidation>
    <dataValidation allowBlank="1" showInputMessage="1" showErrorMessage="1" promptTitle="Please Note" prompt="The Program allows for a combined total of $1600 per unit for any Insultation, Air Sealing, or Ventilation measures. Please estimate the total cost for those measures per unit. " sqref="H19:H27" xr:uid="{D280BA80-1153-4869-A335-600094BF5433}"/>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B21FB241E494EB8F2B012EDEAE341" ma:contentTypeVersion="17" ma:contentTypeDescription="Create a new document." ma:contentTypeScope="" ma:versionID="3805001e880932bbb268b67207bdb040">
  <xsd:schema xmlns:xsd="http://www.w3.org/2001/XMLSchema" xmlns:xs="http://www.w3.org/2001/XMLSchema" xmlns:p="http://schemas.microsoft.com/office/2006/metadata/properties" xmlns:ns1="http://schemas.microsoft.com/sharepoint/v3" xmlns:ns2="68134017-b454-48af-b25f-cb889d2956d5" xmlns:ns3="a83f412d-0608-4861-a221-9860de312f43" targetNamespace="http://schemas.microsoft.com/office/2006/metadata/properties" ma:root="true" ma:fieldsID="fe62a0ec9c37fdf67e67b90b1d4742ae" ns1:_="" ns2:_="" ns3:_="">
    <xsd:import namespace="http://schemas.microsoft.com/sharepoint/v3"/>
    <xsd:import namespace="68134017-b454-48af-b25f-cb889d2956d5"/>
    <xsd:import namespace="a83f412d-0608-4861-a221-9860de312f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134017-b454-48af-b25f-cb889d295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3f412d-0608-4861-a221-9860de312f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46dadd-8789-4c40-a17e-4e87fa67e290}" ma:internalName="TaxCatchAll" ma:showField="CatchAllData" ma:web="a83f412d-0608-4861-a221-9860de312f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83f412d-0608-4861-a221-9860de312f43" xsi:nil="true"/>
    <lcf76f155ced4ddcb4097134ff3c332f xmlns="68134017-b454-48af-b25f-cb889d2956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C409C-9C59-4405-B2B5-C9DC980F5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134017-b454-48af-b25f-cb889d2956d5"/>
    <ds:schemaRef ds:uri="a83f412d-0608-4861-a221-9860de312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056B5-BF2F-4DFA-A57F-D75DA6DEA9DC}">
  <ds:schemaRefs>
    <ds:schemaRef ds:uri="http://www.w3.org/XML/1998/namespace"/>
    <ds:schemaRef ds:uri="http://schemas.openxmlformats.org/package/2006/metadata/core-properties"/>
    <ds:schemaRef ds:uri="http://schemas.microsoft.com/office/infopath/2007/PartnerControls"/>
    <ds:schemaRef ds:uri="68134017-b454-48af-b25f-cb889d2956d5"/>
    <ds:schemaRef ds:uri="http://schemas.microsoft.com/office/2006/metadata/properties"/>
    <ds:schemaRef ds:uri="http://schemas.microsoft.com/office/2006/documentManagement/types"/>
    <ds:schemaRef ds:uri="http://purl.org/dc/dcmitype/"/>
    <ds:schemaRef ds:uri="http://purl.org/dc/terms/"/>
    <ds:schemaRef ds:uri="a83f412d-0608-4861-a221-9860de312f43"/>
    <ds:schemaRef ds:uri="http://schemas.microsoft.com/sharepoint/v3"/>
    <ds:schemaRef ds:uri="http://purl.org/dc/elements/1.1/"/>
  </ds:schemaRefs>
</ds:datastoreItem>
</file>

<file path=customXml/itemProps3.xml><?xml version="1.0" encoding="utf-8"?>
<ds:datastoreItem xmlns:ds="http://schemas.openxmlformats.org/officeDocument/2006/customXml" ds:itemID="{F853990A-E8CE-40A1-B16C-FF31E7264638}">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TM66811421</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 START HERE</vt:lpstr>
      <vt:lpstr>READ ME</vt:lpstr>
      <vt:lpstr>New Construction </vt:lpstr>
      <vt:lpstr>Existing 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2022-11-28T06:59:06Z</dcterms:created>
  <dcterms:modified xsi:type="dcterms:W3CDTF">2025-05-30T18:31:41Z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0x0101009AEB21FB241E494EB8F2B012EDEAE341</vt:lpwstr>
  </property>
  <property fmtid="{D5CDD505-2E9C-101B-9397-08002B2CF9AE}" pid="3" name="MediaServiceImageTags">
    <vt:lpwstr/>
  </property>
</Properties>
</file>